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10" windowHeight="9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5" i="1" l="1"/>
  <c r="C46" i="1"/>
  <c r="C48" i="1"/>
  <c r="C50" i="1"/>
  <c r="C53" i="1"/>
  <c r="C54" i="1"/>
  <c r="C56" i="1"/>
  <c r="C59" i="1"/>
  <c r="C60" i="1"/>
  <c r="C63" i="1"/>
  <c r="C66" i="1"/>
  <c r="C68" i="1"/>
  <c r="E75" i="1" l="1"/>
  <c r="P76" i="1" l="1"/>
  <c r="P84" i="1" s="1"/>
  <c r="O76" i="1"/>
  <c r="O84" i="1" s="1"/>
  <c r="N76" i="1"/>
  <c r="N84" i="1" s="1"/>
  <c r="M76" i="1"/>
  <c r="M84" i="1" s="1"/>
  <c r="L76" i="1"/>
  <c r="L84" i="1" s="1"/>
  <c r="K76" i="1"/>
  <c r="K84" i="1" s="1"/>
  <c r="J76" i="1"/>
  <c r="J84" i="1" s="1"/>
  <c r="I76" i="1"/>
  <c r="I84" i="1" s="1"/>
  <c r="H76" i="1"/>
  <c r="H84" i="1" s="1"/>
  <c r="G76" i="1"/>
  <c r="G84" i="1" s="1"/>
  <c r="F76" i="1"/>
  <c r="F84" i="1" s="1"/>
  <c r="E76" i="1"/>
  <c r="E84" i="1" l="1"/>
  <c r="C84" i="1" s="1"/>
  <c r="C76" i="1"/>
  <c r="P75" i="1"/>
  <c r="P83" i="1" s="1"/>
  <c r="M75" i="1"/>
  <c r="M83" i="1" s="1"/>
  <c r="J75" i="1"/>
  <c r="J83" i="1" s="1"/>
  <c r="O75" i="1"/>
  <c r="O83" i="1" s="1"/>
  <c r="N75" i="1"/>
  <c r="N83" i="1" s="1"/>
  <c r="L75" i="1"/>
  <c r="L83" i="1" s="1"/>
  <c r="K75" i="1"/>
  <c r="K83" i="1" s="1"/>
  <c r="I75" i="1"/>
  <c r="I83" i="1" s="1"/>
  <c r="H75" i="1"/>
  <c r="H83" i="1" s="1"/>
  <c r="G75" i="1"/>
  <c r="G83" i="1" s="1"/>
  <c r="F75" i="1"/>
  <c r="F83" i="1" s="1"/>
  <c r="E83" i="1"/>
  <c r="C47" i="1"/>
  <c r="C44" i="1"/>
  <c r="C55" i="1" l="1"/>
  <c r="C67" i="1"/>
  <c r="C62" i="1"/>
  <c r="C58" i="1"/>
  <c r="C52" i="1"/>
  <c r="C40" i="1"/>
  <c r="C39" i="1"/>
  <c r="C28" i="1" l="1"/>
  <c r="P34" i="1" l="1"/>
  <c r="P38" i="1" s="1"/>
  <c r="O34" i="1"/>
  <c r="O38" i="1" s="1"/>
  <c r="N34" i="1"/>
  <c r="M34" i="1"/>
  <c r="M38" i="1" s="1"/>
  <c r="L34" i="1"/>
  <c r="L38" i="1" s="1"/>
  <c r="K34" i="1"/>
  <c r="J34" i="1"/>
  <c r="J37" i="1" s="1"/>
  <c r="I34" i="1"/>
  <c r="H34" i="1"/>
  <c r="G34" i="1"/>
  <c r="G38" i="1" s="1"/>
  <c r="F34" i="1"/>
  <c r="F37" i="1" s="1"/>
  <c r="E34" i="1"/>
  <c r="C36" i="1"/>
  <c r="C33" i="1"/>
  <c r="C30" i="1"/>
  <c r="P94" i="1"/>
  <c r="O94" i="1"/>
  <c r="N94" i="1"/>
  <c r="M94" i="1"/>
  <c r="L94" i="1"/>
  <c r="K94" i="1"/>
  <c r="J94" i="1"/>
  <c r="I94" i="1"/>
  <c r="H94" i="1"/>
  <c r="G94" i="1"/>
  <c r="F94" i="1"/>
  <c r="E94" i="1"/>
  <c r="C93" i="1"/>
  <c r="C92" i="1"/>
  <c r="P74" i="1"/>
  <c r="P82" i="1" s="1"/>
  <c r="O74" i="1"/>
  <c r="O82" i="1" s="1"/>
  <c r="N74" i="1"/>
  <c r="N82" i="1" s="1"/>
  <c r="M74" i="1"/>
  <c r="M82" i="1" s="1"/>
  <c r="L74" i="1"/>
  <c r="L82" i="1" s="1"/>
  <c r="K74" i="1"/>
  <c r="K82" i="1" s="1"/>
  <c r="J74" i="1"/>
  <c r="J82" i="1" s="1"/>
  <c r="I74" i="1"/>
  <c r="I82" i="1" s="1"/>
  <c r="H74" i="1"/>
  <c r="H82" i="1" s="1"/>
  <c r="G74" i="1"/>
  <c r="G82" i="1" s="1"/>
  <c r="F74" i="1"/>
  <c r="F82" i="1" s="1"/>
  <c r="E74" i="1"/>
  <c r="C73" i="1"/>
  <c r="C72" i="1"/>
  <c r="C71" i="1"/>
  <c r="C70" i="1"/>
  <c r="C69" i="1"/>
  <c r="C64" i="1"/>
  <c r="C61" i="1"/>
  <c r="C57" i="1"/>
  <c r="C51" i="1"/>
  <c r="C43" i="1"/>
  <c r="C42" i="1"/>
  <c r="C41" i="1"/>
  <c r="C35" i="1"/>
  <c r="C32" i="1"/>
  <c r="C31" i="1"/>
  <c r="C29" i="1"/>
  <c r="C20" i="1"/>
  <c r="C19" i="1"/>
  <c r="E37" i="1" l="1"/>
  <c r="E49" i="1" s="1"/>
  <c r="N38" i="1"/>
  <c r="F79" i="1"/>
  <c r="K38" i="1"/>
  <c r="H38" i="1"/>
  <c r="I38" i="1"/>
  <c r="N37" i="1"/>
  <c r="N80" i="1" s="1"/>
  <c r="C94" i="1"/>
  <c r="O37" i="1"/>
  <c r="O49" i="1" s="1"/>
  <c r="G37" i="1"/>
  <c r="G80" i="1" s="1"/>
  <c r="H37" i="1"/>
  <c r="H81" i="1" s="1"/>
  <c r="P37" i="1"/>
  <c r="P49" i="1" s="1"/>
  <c r="E38" i="1"/>
  <c r="F38" i="1"/>
  <c r="J38" i="1"/>
  <c r="J49" i="1"/>
  <c r="J80" i="1"/>
  <c r="K37" i="1"/>
  <c r="K79" i="1" s="1"/>
  <c r="L37" i="1"/>
  <c r="L49" i="1" s="1"/>
  <c r="C74" i="1"/>
  <c r="E82" i="1"/>
  <c r="C34" i="1"/>
  <c r="I37" i="1"/>
  <c r="M37" i="1"/>
  <c r="J79" i="1"/>
  <c r="J81" i="1"/>
  <c r="J85" i="1" l="1"/>
  <c r="P80" i="1"/>
  <c r="F80" i="1"/>
  <c r="F49" i="1"/>
  <c r="F81" i="1"/>
  <c r="O81" i="1"/>
  <c r="C82" i="1"/>
  <c r="N81" i="1"/>
  <c r="N79" i="1"/>
  <c r="O80" i="1"/>
  <c r="G49" i="1"/>
  <c r="O79" i="1"/>
  <c r="N49" i="1"/>
  <c r="P81" i="1"/>
  <c r="P79" i="1"/>
  <c r="G81" i="1"/>
  <c r="L81" i="1"/>
  <c r="H80" i="1"/>
  <c r="L79" i="1"/>
  <c r="H79" i="1"/>
  <c r="G79" i="1"/>
  <c r="H49" i="1"/>
  <c r="L80" i="1"/>
  <c r="K81" i="1"/>
  <c r="C38" i="1"/>
  <c r="K80" i="1"/>
  <c r="K49" i="1"/>
  <c r="I80" i="1"/>
  <c r="I79" i="1"/>
  <c r="I81" i="1"/>
  <c r="I49" i="1"/>
  <c r="M80" i="1"/>
  <c r="M79" i="1"/>
  <c r="M49" i="1"/>
  <c r="M81" i="1"/>
  <c r="E80" i="1"/>
  <c r="E79" i="1"/>
  <c r="E81" i="1"/>
  <c r="C37" i="1"/>
  <c r="C49" i="1" l="1"/>
  <c r="N85" i="1"/>
  <c r="K85" i="1"/>
  <c r="P85" i="1"/>
  <c r="O85" i="1"/>
  <c r="I85" i="1"/>
  <c r="H85" i="1"/>
  <c r="G85" i="1"/>
  <c r="F85" i="1"/>
  <c r="E85" i="1"/>
  <c r="M85" i="1"/>
  <c r="L85" i="1"/>
  <c r="C80" i="1"/>
  <c r="C81" i="1"/>
  <c r="C79" i="1"/>
  <c r="C85" i="1" l="1"/>
  <c r="O87" i="1"/>
  <c r="L87" i="1"/>
  <c r="I87" i="1"/>
  <c r="C65" i="1"/>
  <c r="F87" i="1"/>
  <c r="L77" i="1"/>
  <c r="L90" i="1" s="1"/>
  <c r="I88" i="1"/>
  <c r="J77" i="1"/>
  <c r="J90" i="1" s="1"/>
  <c r="K77" i="1"/>
  <c r="K90" i="1" s="1"/>
  <c r="F77" i="1"/>
  <c r="F90" i="1" s="1"/>
  <c r="I77" i="1"/>
  <c r="I90" i="1" s="1"/>
  <c r="N77" i="1"/>
  <c r="N90" i="1" s="1"/>
  <c r="H77" i="1"/>
  <c r="H90" i="1" s="1"/>
  <c r="O77" i="1"/>
  <c r="O90" i="1" s="1"/>
  <c r="G77" i="1"/>
  <c r="G90" i="1" s="1"/>
  <c r="P77" i="1"/>
  <c r="P90" i="1" s="1"/>
  <c r="E77" i="1"/>
  <c r="E90" i="1" s="1"/>
  <c r="M77" i="1"/>
  <c r="M90" i="1" s="1"/>
  <c r="L88" i="1" l="1"/>
  <c r="O88" i="1"/>
  <c r="C87" i="1"/>
  <c r="C75" i="1"/>
  <c r="C83" i="1"/>
  <c r="C77" i="1"/>
  <c r="F88" i="1" l="1"/>
  <c r="C88" i="1" s="1"/>
  <c r="C90" i="1"/>
  <c r="C25" i="1" s="1"/>
</calcChain>
</file>

<file path=xl/sharedStrings.xml><?xml version="1.0" encoding="utf-8"?>
<sst xmlns="http://schemas.openxmlformats.org/spreadsheetml/2006/main" count="240" uniqueCount="157">
  <si>
    <t>BOP Worksheet</t>
  </si>
  <si>
    <t>Control Data</t>
  </si>
  <si>
    <t>Surcharges</t>
  </si>
  <si>
    <t>Enter appropriate Distribution Rates associated to your FMC.  Rates can be obtained from the NOAA Budget Office</t>
  </si>
  <si>
    <t>Leave  Surcharge</t>
  </si>
  <si>
    <t>%</t>
  </si>
  <si>
    <t>Employer's Contribution</t>
  </si>
  <si>
    <t>These rates will be applied to Labor and calculated in the appropriate object classes</t>
  </si>
  <si>
    <t>NOAA Rate</t>
  </si>
  <si>
    <t>Line Office Rate</t>
  </si>
  <si>
    <t>FMC Rate</t>
  </si>
  <si>
    <t>GSA Rent (Reimbursable)</t>
  </si>
  <si>
    <t>NOAA Link</t>
  </si>
  <si>
    <t>3 percent when applicable</t>
  </si>
  <si>
    <t xml:space="preserve">Labor </t>
  </si>
  <si>
    <t xml:space="preserve">F/T Permanent </t>
  </si>
  <si>
    <t>=</t>
  </si>
  <si>
    <t>Enter total amount of annual salaries for permanent employees</t>
  </si>
  <si>
    <t xml:space="preserve">All Other </t>
  </si>
  <si>
    <t>Enter total amount of annual salaries for part-time employees</t>
  </si>
  <si>
    <t>Base Labor  F/T Perm</t>
  </si>
  <si>
    <t>Base All Other</t>
  </si>
  <si>
    <t>ALL OTHER - LEAVE SURCHARGE</t>
  </si>
  <si>
    <t>Funding</t>
  </si>
  <si>
    <t>Total:  BOP Amount</t>
  </si>
  <si>
    <t>Enter amount of total funding for the selected program or  project</t>
  </si>
  <si>
    <t>Remaining BOP Amount</t>
  </si>
  <si>
    <t>ALLOTMENT - TOTAL BOP PLAN = remainder of funds available that could be planned</t>
  </si>
  <si>
    <t>QTR 1</t>
  </si>
  <si>
    <t>QTR 2</t>
  </si>
  <si>
    <t>QTR 3</t>
  </si>
  <si>
    <t>QTR 4</t>
  </si>
  <si>
    <t>Object Class</t>
  </si>
  <si>
    <t>Annual Plan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</si>
  <si>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</si>
  <si>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</si>
  <si>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</si>
  <si>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</si>
  <si>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</si>
  <si>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</si>
  <si>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</si>
  <si>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</si>
  <si>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</si>
  <si>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</si>
  <si>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</si>
  <si>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</si>
  <si>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111x</t>
  </si>
  <si>
    <t>F/T Permanent (Base Labor)</t>
  </si>
  <si>
    <t>113x</t>
  </si>
  <si>
    <t>All Other (Base Labor)</t>
  </si>
  <si>
    <t>115x</t>
  </si>
  <si>
    <t>Other Compensation</t>
  </si>
  <si>
    <t>Leave Surcharge</t>
  </si>
  <si>
    <t>118x</t>
  </si>
  <si>
    <t>Other Special Comp</t>
  </si>
  <si>
    <t>SUBTOTAL - DIRECT LABOR</t>
  </si>
  <si>
    <t>12xx</t>
  </si>
  <si>
    <t xml:space="preserve">Other Benefits </t>
  </si>
  <si>
    <t>13xx</t>
  </si>
  <si>
    <t>Former Benefits</t>
  </si>
  <si>
    <t>21xx</t>
  </si>
  <si>
    <t>Travel</t>
  </si>
  <si>
    <t>22xx</t>
  </si>
  <si>
    <t>Transportation</t>
  </si>
  <si>
    <t>Reimbursable Rent</t>
  </si>
  <si>
    <t>23xx</t>
  </si>
  <si>
    <t>Rents, Comm. &amp; Utilities</t>
  </si>
  <si>
    <t>23xxxx11</t>
  </si>
  <si>
    <t>NOAALINK Telecommunications</t>
  </si>
  <si>
    <t>25xxxx11</t>
  </si>
  <si>
    <t>NOAALINK Contractual Services</t>
  </si>
  <si>
    <t>26xxxx11</t>
  </si>
  <si>
    <t>NOAALINK Supplies &amp; Materials</t>
  </si>
  <si>
    <t>31xxxx11</t>
  </si>
  <si>
    <t>NOAALINK Equipment</t>
  </si>
  <si>
    <t>33xx</t>
  </si>
  <si>
    <t>Loans</t>
  </si>
  <si>
    <t>41xx</t>
  </si>
  <si>
    <t>Grants &amp; Fixed Charges</t>
  </si>
  <si>
    <t>42xx</t>
  </si>
  <si>
    <t>Insurance Indeminities</t>
  </si>
  <si>
    <t>43xx</t>
  </si>
  <si>
    <t>Interest &amp; Dividends</t>
  </si>
  <si>
    <t>95xx</t>
  </si>
  <si>
    <t>Less Qtrs &amp; Subsistence</t>
  </si>
  <si>
    <t>SUBTOTAL = NOAALINK</t>
  </si>
  <si>
    <t>SUBTOTAL - CY OBLIGATIONS</t>
  </si>
  <si>
    <t>77-87</t>
  </si>
  <si>
    <t>NOAA Overhead</t>
  </si>
  <si>
    <t>77-88</t>
  </si>
  <si>
    <t>Line Office Overhead</t>
  </si>
  <si>
    <t>77-89</t>
  </si>
  <si>
    <t>Office (FMC) Overhead</t>
  </si>
  <si>
    <t>77-11</t>
  </si>
  <si>
    <t>NOAALINK Surcharge</t>
  </si>
  <si>
    <t>SUBTOTAL - INDIRECT COSTS</t>
  </si>
  <si>
    <t>TOTAL BOP PLAN</t>
  </si>
  <si>
    <t>FTES</t>
  </si>
  <si>
    <t>Full Time Permanent</t>
  </si>
  <si>
    <t>All Other</t>
  </si>
  <si>
    <t>Total FTEs</t>
  </si>
  <si>
    <t xml:space="preserve">All calculated fields are highlighted.  Calculated fields are rounded to the nearest 10. </t>
  </si>
  <si>
    <t>Benefits are calculated on O.C. 1110-1139, and 116x.      Rent and Overhead Surcharges are calculated on O.C. 1110 thru 1199</t>
  </si>
  <si>
    <t>NOAA Coprs (Base Labor)</t>
  </si>
  <si>
    <t>1171,73,74</t>
  </si>
  <si>
    <t>1177,78</t>
  </si>
  <si>
    <t>1172,75,76</t>
  </si>
  <si>
    <t>NOAA Corps Other Spec Comp</t>
  </si>
  <si>
    <t>NOAA Corps Other Comp</t>
  </si>
  <si>
    <t>0000</t>
  </si>
  <si>
    <t>Tranfer Obj Class</t>
  </si>
  <si>
    <t>CSRS</t>
  </si>
  <si>
    <t>1231</t>
  </si>
  <si>
    <t>1236</t>
  </si>
  <si>
    <t>FERS</t>
  </si>
  <si>
    <t>Qtr Total BOP Prior Surcharges</t>
  </si>
  <si>
    <t>Qtr Total BOP After Surcharges</t>
  </si>
  <si>
    <t xml:space="preserve">F/T PERMANENT - LEAVE SURCHARGE </t>
  </si>
  <si>
    <t>(Beginning October 1, 2016)</t>
  </si>
  <si>
    <t>21xx2517</t>
  </si>
  <si>
    <t>21xx2535</t>
  </si>
  <si>
    <t>22xx2517</t>
  </si>
  <si>
    <t>22xx2535</t>
  </si>
  <si>
    <t>23xx2517</t>
  </si>
  <si>
    <t>23xx2535</t>
  </si>
  <si>
    <t>24xx2517</t>
  </si>
  <si>
    <t>24xx2535</t>
  </si>
  <si>
    <t>25xx2517</t>
  </si>
  <si>
    <t>26xx2517</t>
  </si>
  <si>
    <t>26xx2535</t>
  </si>
  <si>
    <t>31xx2517</t>
  </si>
  <si>
    <t>31xx2535</t>
  </si>
  <si>
    <t>32xx2517</t>
  </si>
  <si>
    <t>32xx2535</t>
  </si>
  <si>
    <t>AGO Surcharge [Non-Simplified]</t>
  </si>
  <si>
    <t>AGO Surcharge [Simplified]</t>
  </si>
  <si>
    <t>1.75% Greater than $150,000</t>
  </si>
  <si>
    <t>3.5% $150,000 or Less</t>
  </si>
  <si>
    <t>AGO Travel FFS</t>
  </si>
  <si>
    <t>AGO Transportation FFS</t>
  </si>
  <si>
    <t>AGO Telecommunications FFS</t>
  </si>
  <si>
    <t>AGO Printing &amp; Reproduction FFS</t>
  </si>
  <si>
    <t>AGO Contractual Services FFS</t>
  </si>
  <si>
    <t>AGO Supplies &amp; Materials FFS</t>
  </si>
  <si>
    <t>AGO Equipment FFS</t>
  </si>
  <si>
    <t>AGO Land &amp; Structures FFS</t>
  </si>
  <si>
    <t>77-12-25-35</t>
  </si>
  <si>
    <t>77-12-25-17</t>
  </si>
  <si>
    <t>AGO Surcharge [Simplified Acq.]</t>
  </si>
  <si>
    <t>SUBTOTAL = AGO Non Simplified Acq.</t>
  </si>
  <si>
    <t>Note:  FFS = Fee for Service</t>
  </si>
  <si>
    <t>SUBTOTAL = AGO Simplified Acq.</t>
  </si>
  <si>
    <t>AGO Surcharge [Non- Simplified Acq.]</t>
  </si>
  <si>
    <t>24xx</t>
  </si>
  <si>
    <t>Printing &amp; Repoduction</t>
  </si>
  <si>
    <t>26xx</t>
  </si>
  <si>
    <t>Supplies &amp; Matterials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</si>
</sst>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8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2" applyNumberFormat="1" applyFont="1" applyBorder="1" applyProtection="1">
      <protection locked="0"/>
    </xf>
    <xf numFmtId="0" fontId="2" fillId="0" borderId="5" xfId="2" applyNumberFormat="1" applyFont="1" applyBorder="1" applyProtection="1">
      <protection locked="0"/>
    </xf>
    <xf numFmtId="3" fontId="2" fillId="0" borderId="0" xfId="1" applyNumberFormat="1" applyFont="1" applyBorder="1" applyProtection="1">
      <protection locked="0"/>
    </xf>
    <xf numFmtId="3" fontId="2" fillId="0" borderId="5" xfId="1" applyNumberFormat="1" applyFont="1" applyBorder="1" applyProtection="1">
      <protection locked="0"/>
    </xf>
    <xf numFmtId="4" fontId="2" fillId="0" borderId="0" xfId="1" applyNumberFormat="1" applyFont="1" applyBorder="1" applyProtection="1">
      <protection locked="0"/>
    </xf>
    <xf numFmtId="3" fontId="2" fillId="2" borderId="0" xfId="1" applyNumberFormat="1" applyFont="1" applyFill="1" applyBorder="1" applyProtection="1"/>
    <xf numFmtId="3" fontId="2" fillId="0" borderId="0" xfId="1" applyNumberFormat="1" applyFont="1" applyBorder="1" applyAlignment="1" applyProtection="1">
      <alignment horizontal="right"/>
      <protection locked="0"/>
    </xf>
    <xf numFmtId="0" fontId="2" fillId="2" borderId="7" xfId="2" applyNumberFormat="1" applyFont="1" applyFill="1" applyBorder="1" applyProtection="1"/>
    <xf numFmtId="3" fontId="2" fillId="2" borderId="7" xfId="1" applyNumberFormat="1" applyFont="1" applyFill="1" applyBorder="1" applyProtection="1"/>
    <xf numFmtId="3" fontId="2" fillId="0" borderId="7" xfId="1" applyNumberFormat="1" applyFont="1" applyBorder="1" applyProtection="1">
      <protection locked="0"/>
    </xf>
    <xf numFmtId="3" fontId="2" fillId="0" borderId="8" xfId="1" applyNumberFormat="1" applyFont="1" applyBorder="1" applyProtection="1">
      <protection locked="0"/>
    </xf>
    <xf numFmtId="0" fontId="2" fillId="0" borderId="0" xfId="2" applyNumberFormat="1" applyFont="1" applyProtection="1">
      <protection locked="0"/>
    </xf>
    <xf numFmtId="3" fontId="2" fillId="0" borderId="0" xfId="1" applyNumberFormat="1" applyFont="1" applyProtection="1">
      <protection locked="0"/>
    </xf>
    <xf numFmtId="0" fontId="2" fillId="3" borderId="0" xfId="2" applyNumberFormat="1" applyFont="1" applyFill="1" applyBorder="1" applyProtection="1"/>
    <xf numFmtId="3" fontId="2" fillId="3" borderId="0" xfId="1" applyNumberFormat="1" applyFont="1" applyFill="1" applyBorder="1" applyProtection="1"/>
    <xf numFmtId="3" fontId="2" fillId="0" borderId="0" xfId="1" applyNumberFormat="1" applyFont="1" applyFill="1" applyBorder="1" applyAlignment="1" applyProtection="1">
      <alignment horizontal="center"/>
    </xf>
    <xf numFmtId="3" fontId="2" fillId="0" borderId="4" xfId="1" applyNumberFormat="1" applyFont="1" applyFill="1" applyBorder="1" applyProtection="1">
      <protection locked="0"/>
    </xf>
    <xf numFmtId="3" fontId="2" fillId="0" borderId="0" xfId="1" applyNumberFormat="1" applyFont="1" applyFill="1" applyBorder="1" applyProtection="1">
      <protection locked="0"/>
    </xf>
    <xf numFmtId="3" fontId="2" fillId="0" borderId="5" xfId="1" applyNumberFormat="1" applyFont="1" applyFill="1" applyBorder="1" applyProtection="1">
      <protection locked="0"/>
    </xf>
    <xf numFmtId="3" fontId="2" fillId="0" borderId="0" xfId="1" applyNumberFormat="1" applyFont="1" applyBorder="1" applyAlignment="1" applyProtection="1">
      <alignment horizontal="center"/>
    </xf>
    <xf numFmtId="3" fontId="2" fillId="0" borderId="4" xfId="1" applyNumberFormat="1" applyFont="1" applyBorder="1" applyProtection="1">
      <protection locked="0"/>
    </xf>
    <xf numFmtId="0" fontId="2" fillId="2" borderId="0" xfId="2" applyNumberFormat="1" applyFont="1" applyFill="1" applyBorder="1" applyProtection="1"/>
    <xf numFmtId="3" fontId="2" fillId="2" borderId="0" xfId="1" applyNumberFormat="1" applyFont="1" applyFill="1" applyBorder="1" applyAlignment="1" applyProtection="1">
      <alignment horizontal="center"/>
    </xf>
    <xf numFmtId="3" fontId="2" fillId="2" borderId="4" xfId="1" applyNumberFormat="1" applyFont="1" applyFill="1" applyBorder="1" applyProtection="1"/>
    <xf numFmtId="3" fontId="2" fillId="2" borderId="5" xfId="1" applyNumberFormat="1" applyFont="1" applyFill="1" applyBorder="1" applyProtection="1"/>
    <xf numFmtId="0" fontId="4" fillId="2" borderId="0" xfId="2" applyNumberFormat="1" applyFont="1" applyFill="1" applyBorder="1" applyProtection="1"/>
    <xf numFmtId="3" fontId="4" fillId="3" borderId="0" xfId="1" applyNumberFormat="1" applyFont="1" applyFill="1" applyBorder="1" applyProtection="1"/>
    <xf numFmtId="3" fontId="4" fillId="2" borderId="0" xfId="1" applyNumberFormat="1" applyFont="1" applyFill="1" applyBorder="1" applyAlignment="1" applyProtection="1">
      <alignment horizontal="center"/>
    </xf>
    <xf numFmtId="3" fontId="4" fillId="2" borderId="4" xfId="1" applyNumberFormat="1" applyFont="1" applyFill="1" applyBorder="1" applyProtection="1"/>
    <xf numFmtId="3" fontId="4" fillId="2" borderId="0" xfId="1" applyNumberFormat="1" applyFont="1" applyFill="1" applyBorder="1" applyProtection="1"/>
    <xf numFmtId="3" fontId="4" fillId="2" borderId="5" xfId="1" applyNumberFormat="1" applyFont="1" applyFill="1" applyBorder="1" applyProtection="1"/>
    <xf numFmtId="0" fontId="2" fillId="4" borderId="0" xfId="2" applyNumberFormat="1" applyFont="1" applyFill="1" applyBorder="1" applyProtection="1"/>
    <xf numFmtId="3" fontId="2" fillId="4" borderId="4" xfId="1" applyNumberFormat="1" applyFont="1" applyFill="1" applyBorder="1" applyProtection="1"/>
    <xf numFmtId="3" fontId="2" fillId="4" borderId="0" xfId="1" applyNumberFormat="1" applyFont="1" applyFill="1" applyBorder="1" applyProtection="1"/>
    <xf numFmtId="3" fontId="2" fillId="4" borderId="5" xfId="1" applyNumberFormat="1" applyFont="1" applyFill="1" applyBorder="1" applyProtection="1"/>
    <xf numFmtId="0" fontId="2" fillId="5" borderId="0" xfId="2" applyNumberFormat="1" applyFont="1" applyFill="1" applyBorder="1" applyProtection="1"/>
    <xf numFmtId="3" fontId="2" fillId="6" borderId="0" xfId="1" applyNumberFormat="1" applyFont="1" applyFill="1" applyBorder="1" applyProtection="1"/>
    <xf numFmtId="0" fontId="4" fillId="5" borderId="0" xfId="2" applyNumberFormat="1" applyFont="1" applyFill="1" applyBorder="1" applyProtection="1"/>
    <xf numFmtId="3" fontId="4" fillId="6" borderId="0" xfId="1" applyNumberFormat="1" applyFont="1" applyFill="1" applyBorder="1" applyProtection="1"/>
    <xf numFmtId="3" fontId="2" fillId="6" borderId="0" xfId="1" applyNumberFormat="1" applyFont="1" applyFill="1" applyBorder="1" applyAlignment="1" applyProtection="1">
      <alignment horizontal="center"/>
    </xf>
    <xf numFmtId="0" fontId="2" fillId="0" borderId="0" xfId="2" applyNumberFormat="1" applyFont="1" applyBorder="1" applyProtection="1"/>
    <xf numFmtId="0" fontId="2" fillId="7" borderId="0" xfId="2" applyNumberFormat="1" applyFont="1" applyFill="1" applyBorder="1" applyProtection="1"/>
    <xf numFmtId="3" fontId="2" fillId="7" borderId="0" xfId="1" applyNumberFormat="1" applyFont="1" applyFill="1" applyBorder="1" applyAlignment="1" applyProtection="1">
      <alignment horizontal="center"/>
    </xf>
    <xf numFmtId="3" fontId="2" fillId="7" borderId="4" xfId="1" applyNumberFormat="1" applyFont="1" applyFill="1" applyBorder="1" applyProtection="1"/>
    <xf numFmtId="3" fontId="2" fillId="7" borderId="0" xfId="1" applyNumberFormat="1" applyFont="1" applyFill="1" applyBorder="1" applyProtection="1"/>
    <xf numFmtId="3" fontId="2" fillId="7" borderId="5" xfId="1" applyNumberFormat="1" applyFont="1" applyFill="1" applyBorder="1" applyProtection="1"/>
    <xf numFmtId="3" fontId="4" fillId="0" borderId="0" xfId="1" applyNumberFormat="1" applyFont="1" applyFill="1" applyBorder="1" applyProtection="1"/>
    <xf numFmtId="0" fontId="0" fillId="0" borderId="0" xfId="0" applyFill="1" applyAlignment="1" applyProtection="1">
      <protection locked="0"/>
    </xf>
    <xf numFmtId="0" fontId="0" fillId="0" borderId="0" xfId="0" applyBorder="1" applyAlignment="1" applyProtection="1"/>
    <xf numFmtId="3" fontId="2" fillId="0" borderId="0" xfId="1" applyNumberFormat="1" applyFont="1" applyBorder="1" applyProtection="1"/>
    <xf numFmtId="0" fontId="4" fillId="2" borderId="7" xfId="2" applyNumberFormat="1" applyFont="1" applyFill="1" applyBorder="1" applyProtection="1"/>
    <xf numFmtId="3" fontId="4" fillId="3" borderId="7" xfId="1" applyNumberFormat="1" applyFont="1" applyFill="1" applyBorder="1" applyProtection="1"/>
    <xf numFmtId="3" fontId="4" fillId="2" borderId="7" xfId="1" applyNumberFormat="1" applyFont="1" applyFill="1" applyBorder="1" applyAlignment="1" applyProtection="1">
      <alignment horizontal="center"/>
    </xf>
    <xf numFmtId="3" fontId="4" fillId="2" borderId="6" xfId="1" applyNumberFormat="1" applyFont="1" applyFill="1" applyBorder="1" applyProtection="1"/>
    <xf numFmtId="3" fontId="4" fillId="2" borderId="7" xfId="1" applyNumberFormat="1" applyFont="1" applyFill="1" applyBorder="1" applyProtection="1"/>
    <xf numFmtId="0" fontId="0" fillId="0" borderId="0" xfId="0" applyAlignment="1" applyProtection="1"/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0" borderId="1" xfId="0" applyFont="1" applyBorder="1" applyAlignment="1" applyProtection="1"/>
    <xf numFmtId="0" fontId="2" fillId="9" borderId="2" xfId="0" applyFont="1" applyFill="1" applyBorder="1" applyAlignment="1" applyProtection="1"/>
    <xf numFmtId="4" fontId="2" fillId="10" borderId="2" xfId="1" applyNumberFormat="1" applyFont="1" applyFill="1" applyBorder="1" applyProtection="1"/>
    <xf numFmtId="3" fontId="4" fillId="11" borderId="2" xfId="1" applyNumberFormat="1" applyFont="1" applyFill="1" applyBorder="1" applyAlignment="1" applyProtection="1">
      <alignment horizontal="center"/>
    </xf>
    <xf numFmtId="2" fontId="2" fillId="0" borderId="1" xfId="0" applyNumberFormat="1" applyFont="1" applyBorder="1" applyAlignment="1" applyProtection="1">
      <protection locked="0"/>
    </xf>
    <xf numFmtId="2" fontId="2" fillId="0" borderId="2" xfId="0" applyNumberFormat="1" applyFont="1" applyBorder="1" applyAlignment="1" applyProtection="1">
      <protection locked="0"/>
    </xf>
    <xf numFmtId="2" fontId="2" fillId="0" borderId="3" xfId="0" applyNumberFormat="1" applyFont="1" applyBorder="1" applyAlignment="1" applyProtection="1">
      <protection locked="0"/>
    </xf>
    <xf numFmtId="0" fontId="2" fillId="9" borderId="0" xfId="0" applyFont="1" applyFill="1" applyBorder="1" applyAlignment="1" applyProtection="1"/>
    <xf numFmtId="4" fontId="2" fillId="10" borderId="0" xfId="1" applyNumberFormat="1" applyFont="1" applyFill="1" applyBorder="1" applyProtection="1"/>
    <xf numFmtId="3" fontId="4" fillId="11" borderId="0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Protection="1">
      <protection locked="0"/>
    </xf>
    <xf numFmtId="2" fontId="2" fillId="0" borderId="0" xfId="1" applyNumberFormat="1" applyFont="1" applyFill="1" applyBorder="1" applyProtection="1">
      <protection locked="0"/>
    </xf>
    <xf numFmtId="2" fontId="2" fillId="0" borderId="5" xfId="1" applyNumberFormat="1" applyFont="1" applyFill="1" applyBorder="1" applyProtection="1">
      <protection locked="0"/>
    </xf>
    <xf numFmtId="0" fontId="4" fillId="9" borderId="7" xfId="0" applyFont="1" applyFill="1" applyBorder="1" applyAlignment="1" applyProtection="1"/>
    <xf numFmtId="4" fontId="4" fillId="10" borderId="7" xfId="1" applyNumberFormat="1" applyFont="1" applyFill="1" applyBorder="1" applyProtection="1"/>
    <xf numFmtId="3" fontId="4" fillId="11" borderId="7" xfId="1" applyNumberFormat="1" applyFont="1" applyFill="1" applyBorder="1" applyAlignment="1" applyProtection="1">
      <alignment horizontal="center"/>
    </xf>
    <xf numFmtId="2" fontId="4" fillId="10" borderId="6" xfId="1" applyNumberFormat="1" applyFont="1" applyFill="1" applyBorder="1" applyProtection="1"/>
    <xf numFmtId="2" fontId="4" fillId="10" borderId="7" xfId="1" applyNumberFormat="1" applyFont="1" applyFill="1" applyBorder="1" applyProtection="1"/>
    <xf numFmtId="2" fontId="4" fillId="10" borderId="8" xfId="1" applyNumberFormat="1" applyFont="1" applyFill="1" applyBorder="1" applyProtection="1"/>
    <xf numFmtId="2" fontId="2" fillId="0" borderId="0" xfId="1" applyNumberFormat="1" applyFont="1" applyFill="1" applyProtection="1">
      <protection locked="0"/>
    </xf>
    <xf numFmtId="0" fontId="2" fillId="0" borderId="0" xfId="0" applyFont="1" applyAlignment="1" applyProtection="1"/>
    <xf numFmtId="3" fontId="2" fillId="0" borderId="0" xfId="1" applyNumberFormat="1" applyFont="1" applyProtection="1"/>
    <xf numFmtId="0" fontId="2" fillId="0" borderId="0" xfId="2" applyNumberFormat="1" applyFont="1" applyProtection="1"/>
    <xf numFmtId="0" fontId="6" fillId="0" borderId="0" xfId="2" applyNumberFormat="1" applyFont="1" applyProtection="1">
      <protection locked="0"/>
    </xf>
    <xf numFmtId="3" fontId="3" fillId="0" borderId="0" xfId="1" applyNumberFormat="1" applyFont="1" applyProtection="1">
      <protection locked="0"/>
    </xf>
    <xf numFmtId="3" fontId="2" fillId="0" borderId="7" xfId="1" applyNumberFormat="1" applyFont="1" applyFill="1" applyBorder="1" applyAlignment="1" applyProtection="1">
      <alignment horizontal="center"/>
    </xf>
    <xf numFmtId="3" fontId="2" fillId="0" borderId="7" xfId="1" applyNumberFormat="1" applyFont="1" applyBorder="1" applyProtection="1"/>
    <xf numFmtId="3" fontId="4" fillId="0" borderId="0" xfId="1" applyNumberFormat="1" applyFont="1" applyAlignment="1" applyProtection="1">
      <alignment horizontal="center"/>
    </xf>
    <xf numFmtId="0" fontId="0" fillId="0" borderId="2" xfId="0" applyBorder="1" applyAlignment="1" applyProtection="1"/>
    <xf numFmtId="3" fontId="4" fillId="0" borderId="2" xfId="1" applyNumberFormat="1" applyFont="1" applyBorder="1" applyAlignment="1" applyProtection="1">
      <alignment horizontal="center"/>
    </xf>
    <xf numFmtId="3" fontId="4" fillId="0" borderId="1" xfId="1" applyNumberFormat="1" applyFont="1" applyBorder="1" applyAlignment="1" applyProtection="1">
      <alignment horizontal="center"/>
    </xf>
    <xf numFmtId="3" fontId="4" fillId="0" borderId="3" xfId="1" applyNumberFormat="1" applyFont="1" applyBorder="1" applyAlignment="1" applyProtection="1">
      <alignment horizontal="center"/>
    </xf>
    <xf numFmtId="3" fontId="2" fillId="8" borderId="0" xfId="1" applyNumberFormat="1" applyFont="1" applyFill="1" applyBorder="1" applyAlignment="1" applyProtection="1">
      <alignment horizontal="center"/>
    </xf>
    <xf numFmtId="3" fontId="2" fillId="8" borderId="4" xfId="1" applyNumberFormat="1" applyFont="1" applyFill="1" applyBorder="1" applyProtection="1">
      <protection locked="0"/>
    </xf>
    <xf numFmtId="3" fontId="2" fillId="8" borderId="0" xfId="1" applyNumberFormat="1" applyFont="1" applyFill="1" applyBorder="1" applyProtection="1">
      <protection locked="0"/>
    </xf>
    <xf numFmtId="3" fontId="2" fillId="8" borderId="5" xfId="1" applyNumberFormat="1" applyFont="1" applyFill="1" applyBorder="1" applyProtection="1">
      <protection locked="0"/>
    </xf>
    <xf numFmtId="3" fontId="2" fillId="12" borderId="0" xfId="1" applyNumberFormat="1" applyFont="1" applyFill="1" applyBorder="1" applyAlignment="1" applyProtection="1">
      <alignment horizontal="center"/>
    </xf>
    <xf numFmtId="3" fontId="2" fillId="12" borderId="0" xfId="1" applyNumberFormat="1" applyFont="1" applyFill="1" applyBorder="1" applyAlignment="1" applyProtection="1">
      <alignment horizontal="right"/>
    </xf>
    <xf numFmtId="3" fontId="4" fillId="6" borderId="4" xfId="1" applyNumberFormat="1" applyFont="1" applyFill="1" applyBorder="1" applyProtection="1"/>
    <xf numFmtId="3" fontId="4" fillId="6" borderId="5" xfId="1" applyNumberFormat="1" applyFont="1" applyFill="1" applyBorder="1" applyProtection="1"/>
    <xf numFmtId="0" fontId="4" fillId="13" borderId="0" xfId="0" applyFont="1" applyFill="1" applyBorder="1" applyAlignment="1" applyProtection="1"/>
    <xf numFmtId="3" fontId="4" fillId="13" borderId="0" xfId="1" applyNumberFormat="1" applyFont="1" applyFill="1" applyBorder="1" applyProtection="1"/>
    <xf numFmtId="0" fontId="7" fillId="12" borderId="0" xfId="0" applyFont="1" applyFill="1" applyBorder="1" applyAlignment="1" applyProtection="1"/>
    <xf numFmtId="0" fontId="2" fillId="14" borderId="0" xfId="2" applyNumberFormat="1" applyFont="1" applyFill="1" applyBorder="1" applyProtection="1"/>
    <xf numFmtId="3" fontId="2" fillId="15" borderId="0" xfId="1" applyNumberFormat="1" applyFont="1" applyFill="1" applyBorder="1" applyProtection="1"/>
    <xf numFmtId="3" fontId="2" fillId="15" borderId="0" xfId="1" applyNumberFormat="1" applyFont="1" applyFill="1" applyBorder="1" applyAlignment="1" applyProtection="1">
      <alignment horizontal="center"/>
    </xf>
    <xf numFmtId="0" fontId="4" fillId="14" borderId="0" xfId="2" applyNumberFormat="1" applyFont="1" applyFill="1" applyBorder="1" applyProtection="1"/>
    <xf numFmtId="3" fontId="4" fillId="15" borderId="0" xfId="1" applyNumberFormat="1" applyFont="1" applyFill="1" applyBorder="1" applyProtection="1"/>
    <xf numFmtId="3" fontId="4" fillId="15" borderId="5" xfId="1" applyNumberFormat="1" applyFont="1" applyFill="1" applyBorder="1" applyProtection="1"/>
    <xf numFmtId="0" fontId="2" fillId="16" borderId="0" xfId="2" applyNumberFormat="1" applyFont="1" applyFill="1" applyBorder="1" applyProtection="1"/>
    <xf numFmtId="3" fontId="2" fillId="16" borderId="0" xfId="1" applyNumberFormat="1" applyFont="1" applyFill="1" applyBorder="1" applyAlignment="1" applyProtection="1">
      <alignment horizontal="center"/>
    </xf>
    <xf numFmtId="3" fontId="2" fillId="16" borderId="4" xfId="1" applyNumberFormat="1" applyFont="1" applyFill="1" applyBorder="1" applyProtection="1"/>
    <xf numFmtId="3" fontId="2" fillId="16" borderId="0" xfId="1" applyNumberFormat="1" applyFont="1" applyFill="1" applyBorder="1" applyProtection="1"/>
    <xf numFmtId="3" fontId="2" fillId="16" borderId="5" xfId="1" applyNumberFormat="1" applyFont="1" applyFill="1" applyBorder="1" applyProtection="1"/>
    <xf numFmtId="3" fontId="4" fillId="2" borderId="8" xfId="1" applyNumberFormat="1" applyFont="1" applyFill="1" applyBorder="1" applyProtection="1"/>
    <xf numFmtId="3" fontId="2" fillId="15" borderId="5" xfId="1" applyNumberFormat="1" applyFont="1" applyFill="1" applyBorder="1" applyAlignment="1" applyProtection="1">
      <alignment horizontal="center"/>
    </xf>
    <xf numFmtId="0" fontId="2" fillId="17" borderId="0" xfId="2" applyNumberFormat="1" applyFont="1" applyFill="1" applyBorder="1" applyProtection="1"/>
    <xf numFmtId="3" fontId="2" fillId="18" borderId="0" xfId="1" applyNumberFormat="1" applyFont="1" applyFill="1" applyBorder="1" applyProtection="1"/>
    <xf numFmtId="3" fontId="2" fillId="18" borderId="0" xfId="1" applyNumberFormat="1" applyFont="1" applyFill="1" applyBorder="1" applyAlignment="1" applyProtection="1">
      <alignment horizontal="center"/>
    </xf>
    <xf numFmtId="3" fontId="2" fillId="19" borderId="4" xfId="1" applyNumberFormat="1" applyFont="1" applyFill="1" applyBorder="1" applyProtection="1"/>
    <xf numFmtId="3" fontId="2" fillId="19" borderId="0" xfId="1" applyNumberFormat="1" applyFont="1" applyFill="1" applyBorder="1" applyProtection="1"/>
    <xf numFmtId="3" fontId="2" fillId="19" borderId="5" xfId="1" applyNumberFormat="1" applyFont="1" applyFill="1" applyBorder="1" applyProtection="1"/>
    <xf numFmtId="0" fontId="4" fillId="17" borderId="0" xfId="2" applyNumberFormat="1" applyFont="1" applyFill="1" applyBorder="1" applyProtection="1"/>
    <xf numFmtId="3" fontId="4" fillId="18" borderId="0" xfId="1" applyNumberFormat="1" applyFont="1" applyFill="1" applyBorder="1" applyProtection="1"/>
    <xf numFmtId="3" fontId="4" fillId="18" borderId="5" xfId="1" applyNumberFormat="1" applyFont="1" applyFill="1" applyBorder="1" applyProtection="1"/>
    <xf numFmtId="0" fontId="2" fillId="19" borderId="0" xfId="2" applyNumberFormat="1" applyFont="1" applyFill="1" applyBorder="1" applyProtection="1"/>
    <xf numFmtId="3" fontId="2" fillId="19" borderId="0" xfId="1" applyNumberFormat="1" applyFont="1" applyFill="1" applyBorder="1" applyAlignment="1" applyProtection="1">
      <alignment horizontal="center"/>
    </xf>
    <xf numFmtId="0" fontId="2" fillId="15" borderId="0" xfId="2" applyNumberFormat="1" applyFont="1" applyFill="1" applyBorder="1" applyProtection="1"/>
    <xf numFmtId="0" fontId="2" fillId="6" borderId="0" xfId="2" applyNumberFormat="1" applyFont="1" applyFill="1" applyBorder="1" applyProtection="1"/>
    <xf numFmtId="0" fontId="2" fillId="18" borderId="0" xfId="2" applyNumberFormat="1" applyFont="1" applyFill="1" applyBorder="1" applyProtection="1"/>
    <xf numFmtId="3" fontId="2" fillId="18" borderId="5" xfId="1" applyNumberFormat="1" applyFont="1" applyFill="1" applyBorder="1" applyAlignment="1" applyProtection="1">
      <alignment horizontal="center"/>
    </xf>
    <xf numFmtId="3" fontId="2" fillId="20" borderId="0" xfId="1" applyNumberFormat="1" applyFont="1" applyFill="1" applyBorder="1" applyProtection="1"/>
    <xf numFmtId="0" fontId="4" fillId="0" borderId="4" xfId="2" applyNumberFormat="1" applyFont="1" applyBorder="1" applyAlignment="1" applyProtection="1">
      <alignment horizontal="left"/>
      <protection locked="0"/>
    </xf>
    <xf numFmtId="0" fontId="2" fillId="0" borderId="4" xfId="2" applyNumberFormat="1" applyFont="1" applyBorder="1" applyProtection="1">
      <protection locked="0"/>
    </xf>
    <xf numFmtId="3" fontId="2" fillId="0" borderId="0" xfId="1" applyNumberFormat="1" applyFont="1" applyBorder="1" applyAlignment="1" applyProtection="1">
      <alignment horizontal="center"/>
      <protection locked="0"/>
    </xf>
    <xf numFmtId="0" fontId="2" fillId="0" borderId="4" xfId="2" applyNumberFormat="1" applyFont="1" applyFill="1" applyBorder="1" applyProtection="1">
      <protection locked="0"/>
    </xf>
    <xf numFmtId="0" fontId="2" fillId="0" borderId="0" xfId="2" applyNumberFormat="1" applyFont="1" applyFill="1" applyBorder="1" applyProtection="1">
      <protection locked="0"/>
    </xf>
    <xf numFmtId="0" fontId="2" fillId="0" borderId="6" xfId="2" applyNumberFormat="1" applyFont="1" applyFill="1" applyBorder="1" applyProtection="1">
      <protection locked="0"/>
    </xf>
    <xf numFmtId="3" fontId="2" fillId="12" borderId="0" xfId="1" applyNumberFormat="1" applyFont="1" applyFill="1" applyBorder="1" applyAlignment="1" applyProtection="1">
      <alignment horizontal="right"/>
      <protection locked="0"/>
    </xf>
    <xf numFmtId="3" fontId="2" fillId="12" borderId="4" xfId="1" applyNumberFormat="1" applyFont="1" applyFill="1" applyBorder="1" applyAlignment="1" applyProtection="1">
      <alignment horizontal="right"/>
      <protection locked="0"/>
    </xf>
    <xf numFmtId="3" fontId="2" fillId="12" borderId="5" xfId="1" applyNumberFormat="1" applyFont="1" applyFill="1" applyBorder="1" applyAlignment="1" applyProtection="1">
      <alignment horizontal="right"/>
      <protection locked="0"/>
    </xf>
    <xf numFmtId="3" fontId="2" fillId="16" borderId="4" xfId="1" applyNumberFormat="1" applyFont="1" applyFill="1" applyBorder="1" applyProtection="1">
      <protection locked="0"/>
    </xf>
    <xf numFmtId="3" fontId="2" fillId="16" borderId="0" xfId="1" applyNumberFormat="1" applyFont="1" applyFill="1" applyBorder="1" applyProtection="1">
      <protection locked="0"/>
    </xf>
    <xf numFmtId="3" fontId="2" fillId="16" borderId="5" xfId="1" applyNumberFormat="1" applyFont="1" applyFill="1" applyBorder="1" applyProtection="1">
      <protection locked="0"/>
    </xf>
    <xf numFmtId="3" fontId="2" fillId="19" borderId="4" xfId="1" applyNumberFormat="1" applyFont="1" applyFill="1" applyBorder="1" applyProtection="1">
      <protection locked="0"/>
    </xf>
    <xf numFmtId="3" fontId="2" fillId="19" borderId="0" xfId="1" applyNumberFormat="1" applyFont="1" applyFill="1" applyBorder="1" applyProtection="1">
      <protection locked="0"/>
    </xf>
    <xf numFmtId="3" fontId="2" fillId="19" borderId="5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0" borderId="4" xfId="1" applyNumberFormat="1" applyFont="1" applyFill="1" applyBorder="1" applyProtection="1">
      <protection locked="0"/>
    </xf>
    <xf numFmtId="3" fontId="4" fillId="0" borderId="5" xfId="1" applyNumberFormat="1" applyFont="1" applyFill="1" applyBorder="1" applyProtection="1">
      <protection locked="0"/>
    </xf>
    <xf numFmtId="2" fontId="4" fillId="0" borderId="0" xfId="1" applyNumberFormat="1" applyFont="1" applyFill="1" applyBorder="1" applyProtection="1">
      <protection locked="0"/>
    </xf>
    <xf numFmtId="2" fontId="4" fillId="0" borderId="4" xfId="1" applyNumberFormat="1" applyFont="1" applyFill="1" applyBorder="1" applyProtection="1">
      <protection locked="0"/>
    </xf>
    <xf numFmtId="0" fontId="2" fillId="0" borderId="0" xfId="2" applyNumberFormat="1" applyFont="1" applyFill="1" applyProtection="1">
      <protection locked="0"/>
    </xf>
    <xf numFmtId="0" fontId="2" fillId="2" borderId="9" xfId="2" applyNumberFormat="1" applyFont="1" applyFill="1" applyBorder="1" applyProtection="1">
      <protection locked="0"/>
    </xf>
    <xf numFmtId="3" fontId="2" fillId="15" borderId="0" xfId="1" applyNumberFormat="1" applyFont="1" applyFill="1" applyBorder="1" applyProtection="1">
      <protection locked="0"/>
    </xf>
    <xf numFmtId="3" fontId="2" fillId="18" borderId="0" xfId="1" applyNumberFormat="1" applyFont="1" applyFill="1" applyBorder="1" applyProtection="1">
      <protection locked="0"/>
    </xf>
    <xf numFmtId="0" fontId="0" fillId="20" borderId="0" xfId="0" applyFill="1" applyAlignment="1" applyProtection="1">
      <protection locked="0"/>
    </xf>
    <xf numFmtId="3" fontId="4" fillId="0" borderId="4" xfId="1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protection locked="0"/>
    </xf>
    <xf numFmtId="49" fontId="2" fillId="12" borderId="4" xfId="0" applyNumberFormat="1" applyFont="1" applyFill="1" applyBorder="1" applyAlignment="1" applyProtection="1">
      <protection locked="0"/>
    </xf>
    <xf numFmtId="0" fontId="2" fillId="2" borderId="4" xfId="2" applyNumberFormat="1" applyFont="1" applyFill="1" applyBorder="1" applyProtection="1">
      <protection locked="0"/>
    </xf>
    <xf numFmtId="0" fontId="2" fillId="4" borderId="4" xfId="2" applyNumberFormat="1" applyFont="1" applyFill="1" applyBorder="1" applyProtection="1">
      <protection locked="0"/>
    </xf>
    <xf numFmtId="0" fontId="2" fillId="2" borderId="4" xfId="2" applyNumberFormat="1" applyFont="1" applyFill="1" applyBorder="1" applyAlignment="1" applyProtection="1">
      <alignment horizontal="left"/>
      <protection locked="0"/>
    </xf>
    <xf numFmtId="49" fontId="2" fillId="2" borderId="4" xfId="2" applyNumberFormat="1" applyFont="1" applyFill="1" applyBorder="1" applyAlignment="1" applyProtection="1">
      <alignment horizontal="left"/>
      <protection locked="0"/>
    </xf>
    <xf numFmtId="0" fontId="2" fillId="4" borderId="4" xfId="2" applyNumberFormat="1" applyFont="1" applyFill="1" applyBorder="1" applyAlignment="1" applyProtection="1">
      <alignment horizontal="left"/>
      <protection locked="0"/>
    </xf>
    <xf numFmtId="0" fontId="2" fillId="14" borderId="4" xfId="2" applyNumberFormat="1" applyFont="1" applyFill="1" applyBorder="1" applyProtection="1">
      <protection locked="0"/>
    </xf>
    <xf numFmtId="0" fontId="2" fillId="17" borderId="4" xfId="2" applyNumberFormat="1" applyFont="1" applyFill="1" applyBorder="1" applyProtection="1">
      <protection locked="0"/>
    </xf>
    <xf numFmtId="0" fontId="2" fillId="5" borderId="4" xfId="2" applyNumberFormat="1" applyFont="1" applyFill="1" applyBorder="1" applyProtection="1">
      <protection locked="0"/>
    </xf>
    <xf numFmtId="3" fontId="2" fillId="0" borderId="5" xfId="1" applyNumberFormat="1" applyFont="1" applyBorder="1" applyProtection="1"/>
    <xf numFmtId="3" fontId="4" fillId="0" borderId="0" xfId="1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Protection="1"/>
    <xf numFmtId="0" fontId="2" fillId="0" borderId="0" xfId="0" applyFont="1" applyFill="1" applyAlignment="1" applyProtection="1"/>
    <xf numFmtId="4" fontId="2" fillId="0" borderId="0" xfId="1" applyNumberFormat="1" applyFont="1" applyFill="1" applyProtection="1"/>
    <xf numFmtId="3" fontId="4" fillId="0" borderId="0" xfId="1" applyNumberFormat="1" applyFont="1" applyFill="1" applyAlignment="1" applyProtection="1">
      <alignment horizontal="center"/>
    </xf>
    <xf numFmtId="0" fontId="2" fillId="21" borderId="4" xfId="2" applyNumberFormat="1" applyFont="1" applyFill="1" applyBorder="1" applyProtection="1">
      <protection locked="0"/>
    </xf>
    <xf numFmtId="0" fontId="2" fillId="21" borderId="0" xfId="2" applyNumberFormat="1" applyFont="1" applyFill="1" applyBorder="1" applyProtection="1"/>
    <xf numFmtId="3" fontId="2" fillId="22" borderId="0" xfId="1" applyNumberFormat="1" applyFont="1" applyFill="1" applyBorder="1" applyProtection="1"/>
    <xf numFmtId="3" fontId="2" fillId="22" borderId="0" xfId="1" applyNumberFormat="1" applyFont="1" applyFill="1" applyBorder="1" applyAlignment="1" applyProtection="1">
      <alignment horizontal="center"/>
    </xf>
    <xf numFmtId="3" fontId="2" fillId="23" borderId="4" xfId="1" applyNumberFormat="1" applyFont="1" applyFill="1" applyBorder="1" applyProtection="1">
      <protection locked="0"/>
    </xf>
    <xf numFmtId="3" fontId="2" fillId="23" borderId="0" xfId="1" applyNumberFormat="1" applyFont="1" applyFill="1" applyBorder="1" applyProtection="1">
      <protection locked="0"/>
    </xf>
    <xf numFmtId="3" fontId="2" fillId="23" borderId="5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3" fontId="2" fillId="4" borderId="5" xfId="1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4" fillId="0" borderId="0" xfId="2" applyNumberFormat="1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3" fontId="2" fillId="0" borderId="0" xfId="1" applyNumberFormat="1" applyFont="1" applyBorder="1" applyAlignment="1" applyProtection="1">
      <alignment horizontal="left"/>
    </xf>
  </cellXfs>
  <cellStyles count="3">
    <cellStyle name="Comma" xfId="1" builtinId="3"/>
    <cellStyle name="Comma0" xfId="2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zoomScale="70" zoomScaleNormal="70" workbookViewId="0">
      <selection activeCell="E59" sqref="E59"/>
    </sheetView>
  </sheetViews>
  <sheetFormatPr defaultColWidth="9.140625" defaultRowHeight="15" x14ac:dyDescent="0.25"/>
  <cols>
    <col min="1" max="1" width="14.140625" style="2" customWidth="1"/>
    <col min="2" max="2" width="43.42578125" style="2" customWidth="1"/>
    <col min="3" max="3" width="17.7109375" style="2" customWidth="1"/>
    <col min="4" max="4" width="2.85546875" style="2" customWidth="1"/>
    <col min="5" max="5" width="32.7109375" style="2" customWidth="1"/>
    <col min="6" max="6" width="14.5703125" style="2" customWidth="1"/>
    <col min="7" max="7" width="17.42578125" style="2" customWidth="1"/>
    <col min="8" max="8" width="14.5703125" style="2" customWidth="1"/>
    <col min="9" max="9" width="18" style="2" customWidth="1"/>
    <col min="10" max="16" width="14.5703125" style="2" customWidth="1"/>
    <col min="17" max="16384" width="9.140625" style="2"/>
  </cols>
  <sheetData>
    <row r="1" spans="1:16" ht="16.5" thickBot="1" x14ac:dyDescent="0.3">
      <c r="A1" s="1"/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8" x14ac:dyDescent="0.25">
      <c r="A2" s="189" t="s">
        <v>1</v>
      </c>
      <c r="B2" s="190"/>
      <c r="C2" s="3"/>
      <c r="D2" s="3"/>
      <c r="E2" s="3"/>
      <c r="F2" s="3"/>
      <c r="G2" s="185"/>
      <c r="H2" s="187"/>
      <c r="I2" s="3"/>
      <c r="J2" s="3"/>
      <c r="K2" s="3"/>
      <c r="L2" s="3"/>
      <c r="M2" s="3"/>
      <c r="N2" s="3"/>
      <c r="O2" s="3"/>
      <c r="P2" s="4"/>
    </row>
    <row r="3" spans="1:16" ht="15.75" x14ac:dyDescent="0.25">
      <c r="A3" s="136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15.75" x14ac:dyDescent="0.25">
      <c r="A4" s="137"/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1:16" ht="15.75" x14ac:dyDescent="0.25">
      <c r="A5" s="136" t="s">
        <v>2</v>
      </c>
      <c r="B5" s="5"/>
      <c r="C5" s="8"/>
      <c r="D5" s="55"/>
      <c r="E5" s="191" t="s">
        <v>3</v>
      </c>
      <c r="F5" s="191"/>
      <c r="G5" s="191"/>
      <c r="H5" s="191"/>
      <c r="I5" s="191"/>
      <c r="J5" s="191"/>
      <c r="K5" s="191"/>
      <c r="L5" s="191"/>
      <c r="M5" s="191"/>
      <c r="N5" s="8"/>
      <c r="O5" s="8"/>
      <c r="P5" s="9"/>
    </row>
    <row r="6" spans="1:16" ht="15.75" x14ac:dyDescent="0.25">
      <c r="A6" s="137"/>
      <c r="B6" s="46" t="s">
        <v>4</v>
      </c>
      <c r="C6" s="10"/>
      <c r="D6" s="25" t="s">
        <v>5</v>
      </c>
      <c r="N6" s="8"/>
      <c r="O6" s="8"/>
      <c r="P6" s="9"/>
    </row>
    <row r="7" spans="1:16" ht="15.75" x14ac:dyDescent="0.25">
      <c r="A7" s="137"/>
      <c r="B7" s="46" t="s">
        <v>6</v>
      </c>
      <c r="C7" s="10"/>
      <c r="D7" s="25" t="s">
        <v>5</v>
      </c>
      <c r="E7" s="55" t="s">
        <v>7</v>
      </c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ht="15.75" x14ac:dyDescent="0.25">
      <c r="A8" s="137"/>
      <c r="B8" s="46" t="s">
        <v>8</v>
      </c>
      <c r="C8" s="10"/>
      <c r="D8" s="25" t="s">
        <v>5</v>
      </c>
      <c r="E8" s="6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16" ht="15.75" x14ac:dyDescent="0.25">
      <c r="A9" s="137"/>
      <c r="B9" s="46" t="s">
        <v>9</v>
      </c>
      <c r="C9" s="10">
        <v>15</v>
      </c>
      <c r="D9" s="25" t="s">
        <v>5</v>
      </c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 ht="15.75" x14ac:dyDescent="0.25">
      <c r="A10" s="137"/>
      <c r="B10" s="46" t="s">
        <v>10</v>
      </c>
      <c r="C10" s="10">
        <v>10</v>
      </c>
      <c r="D10" s="25" t="s">
        <v>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15.75" x14ac:dyDescent="0.25">
      <c r="A11" s="137"/>
      <c r="B11" s="46" t="s">
        <v>11</v>
      </c>
      <c r="C11" s="10"/>
      <c r="D11" s="25" t="s">
        <v>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16" ht="15.6" x14ac:dyDescent="0.3">
      <c r="A12" s="137"/>
      <c r="B12" s="132" t="s">
        <v>12</v>
      </c>
      <c r="C12" s="10"/>
      <c r="D12" s="25" t="s">
        <v>5</v>
      </c>
      <c r="E12" s="42" t="s">
        <v>13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16" ht="15.6" x14ac:dyDescent="0.3">
      <c r="A13" s="137"/>
      <c r="B13" s="131" t="s">
        <v>134</v>
      </c>
      <c r="C13" s="10">
        <v>1.75</v>
      </c>
      <c r="D13" s="25" t="s">
        <v>5</v>
      </c>
      <c r="E13" s="108" t="s">
        <v>136</v>
      </c>
      <c r="F13" s="55" t="s">
        <v>118</v>
      </c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6" ht="15.6" x14ac:dyDescent="0.3">
      <c r="A14" s="137"/>
      <c r="B14" s="133" t="s">
        <v>135</v>
      </c>
      <c r="C14" s="10">
        <v>3.5</v>
      </c>
      <c r="D14" s="25" t="s">
        <v>5</v>
      </c>
      <c r="E14" s="121" t="s">
        <v>137</v>
      </c>
      <c r="F14" s="55" t="s">
        <v>118</v>
      </c>
      <c r="H14" s="135" t="s">
        <v>150</v>
      </c>
      <c r="I14" s="160"/>
      <c r="J14" s="8"/>
      <c r="K14" s="8"/>
      <c r="L14" s="8"/>
      <c r="M14" s="8"/>
      <c r="N14" s="8"/>
      <c r="O14" s="8"/>
      <c r="P14" s="9"/>
    </row>
    <row r="15" spans="1:16" ht="15.6" x14ac:dyDescent="0.3">
      <c r="A15" s="137"/>
      <c r="B15" s="6"/>
      <c r="C15" s="10"/>
      <c r="D15" s="13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16" ht="15.75" x14ac:dyDescent="0.25">
      <c r="A16" s="161" t="s">
        <v>14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1:16" ht="15.75" x14ac:dyDescent="0.25">
      <c r="A17" s="137"/>
      <c r="B17" s="55" t="s">
        <v>15</v>
      </c>
      <c r="C17" s="8">
        <v>586976</v>
      </c>
      <c r="D17" s="21" t="s">
        <v>16</v>
      </c>
      <c r="E17" s="55" t="s">
        <v>17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6" ht="15.75" x14ac:dyDescent="0.25">
      <c r="A18" s="137"/>
      <c r="B18" s="55" t="s">
        <v>18</v>
      </c>
      <c r="C18" s="8"/>
      <c r="D18" s="21" t="s">
        <v>16</v>
      </c>
      <c r="E18" s="55" t="s">
        <v>19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</row>
    <row r="19" spans="1:16" ht="15.75" x14ac:dyDescent="0.25">
      <c r="A19" s="137"/>
      <c r="B19" s="11" t="s">
        <v>20</v>
      </c>
      <c r="C19" s="11">
        <f>C17/(1+(C6/100))</f>
        <v>586976</v>
      </c>
      <c r="D19" s="21" t="s">
        <v>16</v>
      </c>
      <c r="E19" s="55" t="s">
        <v>117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6" ht="15.75" x14ac:dyDescent="0.25">
      <c r="A20" s="139"/>
      <c r="B20" s="11" t="s">
        <v>21</v>
      </c>
      <c r="C20" s="11">
        <f>C18/(1+(C6/100))</f>
        <v>0</v>
      </c>
      <c r="D20" s="55" t="s">
        <v>16</v>
      </c>
      <c r="E20" s="55" t="s">
        <v>22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</row>
    <row r="21" spans="1:16" ht="5.25" customHeight="1" x14ac:dyDescent="0.25">
      <c r="A21" s="139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</row>
    <row r="22" spans="1:16" ht="15.75" x14ac:dyDescent="0.25">
      <c r="A22" s="161" t="s">
        <v>23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x14ac:dyDescent="0.25">
      <c r="A23" s="139"/>
      <c r="B23" s="46" t="s">
        <v>24</v>
      </c>
      <c r="C23" s="12">
        <v>1500000</v>
      </c>
      <c r="D23" s="21" t="s">
        <v>16</v>
      </c>
      <c r="E23" s="55" t="s">
        <v>25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ht="8.25" customHeight="1" x14ac:dyDescent="0.25">
      <c r="A24" s="139"/>
      <c r="B24" s="140"/>
      <c r="C24" s="12"/>
      <c r="D24" s="12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ht="16.5" thickBot="1" x14ac:dyDescent="0.3">
      <c r="A25" s="141"/>
      <c r="B25" s="13" t="s">
        <v>26</v>
      </c>
      <c r="C25" s="14">
        <f>+C23-C90</f>
        <v>0</v>
      </c>
      <c r="D25" s="89" t="s">
        <v>16</v>
      </c>
      <c r="E25" s="90" t="s">
        <v>27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</row>
    <row r="26" spans="1:16" s="61" customFormat="1" ht="16.5" thickBot="1" x14ac:dyDescent="0.3">
      <c r="A26" s="86"/>
      <c r="B26" s="84"/>
      <c r="C26" s="85"/>
      <c r="D26" s="85"/>
      <c r="E26" s="85"/>
      <c r="F26" s="91" t="s">
        <v>28</v>
      </c>
      <c r="G26" s="85"/>
      <c r="H26" s="85"/>
      <c r="I26" s="91" t="s">
        <v>29</v>
      </c>
      <c r="J26" s="85"/>
      <c r="K26" s="85"/>
      <c r="L26" s="91" t="s">
        <v>30</v>
      </c>
      <c r="M26" s="85"/>
      <c r="N26" s="85"/>
      <c r="O26" s="91" t="s">
        <v>31</v>
      </c>
      <c r="P26" s="85"/>
    </row>
    <row r="27" spans="1:16" s="61" customFormat="1" ht="15.75" x14ac:dyDescent="0.25">
      <c r="A27" s="64" t="s">
        <v>32</v>
      </c>
      <c r="B27" s="92"/>
      <c r="C27" s="93" t="s">
        <v>33</v>
      </c>
      <c r="D27" s="93"/>
      <c r="E27" s="94" t="s">
        <v>34</v>
      </c>
      <c r="F27" s="93" t="s">
        <v>35</v>
      </c>
      <c r="G27" s="95" t="s">
        <v>36</v>
      </c>
      <c r="H27" s="94" t="s">
        <v>37</v>
      </c>
      <c r="I27" s="93" t="s">
        <v>38</v>
      </c>
      <c r="J27" s="95" t="s">
        <v>39</v>
      </c>
      <c r="K27" s="94" t="s">
        <v>40</v>
      </c>
      <c r="L27" s="93" t="s">
        <v>41</v>
      </c>
      <c r="M27" s="95" t="s">
        <v>42</v>
      </c>
      <c r="N27" s="93" t="s">
        <v>43</v>
      </c>
      <c r="O27" s="93" t="s">
        <v>44</v>
      </c>
      <c r="P27" s="95" t="s">
        <v>45</v>
      </c>
    </row>
    <row r="28" spans="1:16" ht="15.75" x14ac:dyDescent="0.25">
      <c r="A28" s="163" t="s">
        <v>109</v>
      </c>
      <c r="B28" s="106" t="s">
        <v>110</v>
      </c>
      <c r="C28" s="101">
        <f>SUM(E28:P28)</f>
        <v>0</v>
      </c>
      <c r="D28" s="100" t="s">
        <v>16</v>
      </c>
      <c r="E28" s="143"/>
      <c r="F28" s="142"/>
      <c r="G28" s="144"/>
      <c r="H28" s="143"/>
      <c r="I28" s="142"/>
      <c r="J28" s="144"/>
      <c r="K28" s="143"/>
      <c r="L28" s="142"/>
      <c r="M28" s="144"/>
      <c r="N28" s="142"/>
      <c r="O28" s="142"/>
      <c r="P28" s="144"/>
    </row>
    <row r="29" spans="1:16" ht="15.75" x14ac:dyDescent="0.25">
      <c r="A29" s="164" t="s">
        <v>46</v>
      </c>
      <c r="B29" s="19" t="s">
        <v>47</v>
      </c>
      <c r="C29" s="20">
        <f>SUM(E29:P29)</f>
        <v>489147</v>
      </c>
      <c r="D29" s="21" t="s">
        <v>16</v>
      </c>
      <c r="E29" s="22">
        <v>40762.25</v>
      </c>
      <c r="F29" s="23">
        <v>40762.25</v>
      </c>
      <c r="G29" s="24">
        <v>40762.25</v>
      </c>
      <c r="H29" s="22">
        <v>40762.25</v>
      </c>
      <c r="I29" s="23">
        <v>40762.25</v>
      </c>
      <c r="J29" s="24">
        <v>40762.25</v>
      </c>
      <c r="K29" s="22">
        <v>40762.25</v>
      </c>
      <c r="L29" s="23">
        <v>40762.25</v>
      </c>
      <c r="M29" s="24">
        <v>40762.25</v>
      </c>
      <c r="N29" s="23">
        <v>40762.25</v>
      </c>
      <c r="O29" s="23">
        <v>40762.25</v>
      </c>
      <c r="P29" s="24">
        <v>40762.25</v>
      </c>
    </row>
    <row r="30" spans="1:16" ht="15.75" x14ac:dyDescent="0.25">
      <c r="A30" s="164" t="s">
        <v>104</v>
      </c>
      <c r="B30" s="19" t="s">
        <v>103</v>
      </c>
      <c r="C30" s="20">
        <f>SUM(E30:P30)</f>
        <v>0</v>
      </c>
      <c r="D30" s="25" t="s">
        <v>16</v>
      </c>
      <c r="E30" s="22"/>
      <c r="F30" s="23"/>
      <c r="G30" s="24"/>
      <c r="H30" s="22"/>
      <c r="I30" s="23"/>
      <c r="J30" s="24"/>
      <c r="K30" s="22"/>
      <c r="L30" s="23"/>
      <c r="M30" s="24"/>
      <c r="N30" s="23"/>
      <c r="O30" s="23"/>
      <c r="P30" s="24"/>
    </row>
    <row r="31" spans="1:16" ht="15.75" x14ac:dyDescent="0.25">
      <c r="A31" s="164" t="s">
        <v>48</v>
      </c>
      <c r="B31" s="19" t="s">
        <v>49</v>
      </c>
      <c r="C31" s="20">
        <f t="shared" ref="C31:C73" si="0">SUM(E31:P31)</f>
        <v>0</v>
      </c>
      <c r="D31" s="21" t="s">
        <v>16</v>
      </c>
      <c r="E31" s="22"/>
      <c r="F31" s="23"/>
      <c r="G31" s="24"/>
      <c r="H31" s="22"/>
      <c r="I31" s="23"/>
      <c r="J31" s="24"/>
      <c r="K31" s="22"/>
      <c r="L31" s="23"/>
      <c r="M31" s="24"/>
      <c r="N31" s="23"/>
      <c r="O31" s="23"/>
      <c r="P31" s="24"/>
    </row>
    <row r="32" spans="1:16" ht="15.75" x14ac:dyDescent="0.25">
      <c r="A32" s="165" t="s">
        <v>50</v>
      </c>
      <c r="B32" s="19" t="s">
        <v>51</v>
      </c>
      <c r="C32" s="20">
        <f t="shared" si="0"/>
        <v>0</v>
      </c>
      <c r="D32" s="25" t="s">
        <v>16</v>
      </c>
      <c r="E32" s="26"/>
      <c r="F32" s="8"/>
      <c r="G32" s="9"/>
      <c r="H32" s="26"/>
      <c r="I32" s="8"/>
      <c r="J32" s="9"/>
      <c r="K32" s="26"/>
      <c r="L32" s="8"/>
      <c r="M32" s="9"/>
      <c r="N32" s="8"/>
      <c r="O32" s="8"/>
      <c r="P32" s="9"/>
    </row>
    <row r="33" spans="1:16" ht="15.75" x14ac:dyDescent="0.25">
      <c r="A33" s="165" t="s">
        <v>105</v>
      </c>
      <c r="B33" s="19" t="s">
        <v>108</v>
      </c>
      <c r="C33" s="20">
        <f t="shared" si="0"/>
        <v>0</v>
      </c>
      <c r="D33" s="25" t="s">
        <v>16</v>
      </c>
      <c r="E33" s="26"/>
      <c r="F33" s="8"/>
      <c r="G33" s="9"/>
      <c r="H33" s="26"/>
      <c r="I33" s="8"/>
      <c r="J33" s="9"/>
      <c r="K33" s="26"/>
      <c r="L33" s="8"/>
      <c r="M33" s="9"/>
      <c r="N33" s="8"/>
      <c r="O33" s="8"/>
      <c r="P33" s="9"/>
    </row>
    <row r="34" spans="1:16" ht="15.75" x14ac:dyDescent="0.25">
      <c r="A34" s="166">
        <v>1160</v>
      </c>
      <c r="B34" s="27" t="s">
        <v>52</v>
      </c>
      <c r="C34" s="20">
        <f t="shared" si="0"/>
        <v>0</v>
      </c>
      <c r="D34" s="28" t="s">
        <v>16</v>
      </c>
      <c r="E34" s="29">
        <f>ROUND(((+E29+E31+E30)*C6)/1000,0)*10</f>
        <v>0</v>
      </c>
      <c r="F34" s="11">
        <f>ROUND(((+F29+F31+F30)*C6)/1000,0)*10</f>
        <v>0</v>
      </c>
      <c r="G34" s="30">
        <f>ROUND(((+G29+G31+G30)*C6)/1000,0)*10</f>
        <v>0</v>
      </c>
      <c r="H34" s="29">
        <f>ROUND(((+H29+H31+H30)*C6)/1000,0)*10</f>
        <v>0</v>
      </c>
      <c r="I34" s="11">
        <f>ROUND(((+I29+I31+I30)*C6)/1000,0)*10</f>
        <v>0</v>
      </c>
      <c r="J34" s="30">
        <f>ROUND(((+J29+J31+J30)*C6)/1000,0)*10</f>
        <v>0</v>
      </c>
      <c r="K34" s="29">
        <f>ROUND(((+K29+K31+K30)*C6)/1000,0)*10</f>
        <v>0</v>
      </c>
      <c r="L34" s="11">
        <f>ROUND(((+L29+L31+L30)*C6)/1000,0)*10</f>
        <v>0</v>
      </c>
      <c r="M34" s="30">
        <f>ROUND(((+M29+M31+M30)*C6)/1000,0)*10</f>
        <v>0</v>
      </c>
      <c r="N34" s="11">
        <f>ROUND(((+N29+N31+N30)*C6)/1000,0)*10</f>
        <v>0</v>
      </c>
      <c r="O34" s="11">
        <f>ROUND(((+O29+O31+O30)*C6)/1000,0)*10</f>
        <v>0</v>
      </c>
      <c r="P34" s="30">
        <f>ROUND(((+P29+P31+P30)*C6)/1000,0)*10</f>
        <v>0</v>
      </c>
    </row>
    <row r="35" spans="1:16" ht="15.75" x14ac:dyDescent="0.25">
      <c r="A35" s="166" t="s">
        <v>53</v>
      </c>
      <c r="B35" s="27" t="s">
        <v>54</v>
      </c>
      <c r="C35" s="20">
        <f t="shared" si="0"/>
        <v>0</v>
      </c>
      <c r="D35" s="25" t="s">
        <v>16</v>
      </c>
      <c r="E35" s="22"/>
      <c r="F35" s="23"/>
      <c r="G35" s="24"/>
      <c r="H35" s="22"/>
      <c r="I35" s="23"/>
      <c r="J35" s="24"/>
      <c r="K35" s="22"/>
      <c r="L35" s="23"/>
      <c r="M35" s="24"/>
      <c r="N35" s="23"/>
      <c r="O35" s="23"/>
      <c r="P35" s="24"/>
    </row>
    <row r="36" spans="1:16" ht="15.75" x14ac:dyDescent="0.25">
      <c r="A36" s="166" t="s">
        <v>106</v>
      </c>
      <c r="B36" s="27" t="s">
        <v>107</v>
      </c>
      <c r="C36" s="20">
        <f t="shared" si="0"/>
        <v>0</v>
      </c>
      <c r="D36" s="25" t="s">
        <v>16</v>
      </c>
      <c r="E36" s="22"/>
      <c r="F36" s="23"/>
      <c r="G36" s="24"/>
      <c r="H36" s="22"/>
      <c r="I36" s="23"/>
      <c r="J36" s="24"/>
      <c r="K36" s="22"/>
      <c r="L36" s="23"/>
      <c r="M36" s="24"/>
      <c r="N36" s="23"/>
      <c r="O36" s="23"/>
      <c r="P36" s="24"/>
    </row>
    <row r="37" spans="1:16" ht="15.75" x14ac:dyDescent="0.25">
      <c r="A37" s="164"/>
      <c r="B37" s="31" t="s">
        <v>55</v>
      </c>
      <c r="C37" s="32">
        <f t="shared" si="0"/>
        <v>489147</v>
      </c>
      <c r="D37" s="33" t="s">
        <v>16</v>
      </c>
      <c r="E37" s="34">
        <f>SUM(E29:E36)</f>
        <v>40762.25</v>
      </c>
      <c r="F37" s="35">
        <f t="shared" ref="F37:P37" si="1">SUM(F29:F35)</f>
        <v>40762.25</v>
      </c>
      <c r="G37" s="36">
        <f t="shared" si="1"/>
        <v>40762.25</v>
      </c>
      <c r="H37" s="34">
        <f t="shared" si="1"/>
        <v>40762.25</v>
      </c>
      <c r="I37" s="35">
        <f t="shared" si="1"/>
        <v>40762.25</v>
      </c>
      <c r="J37" s="36">
        <f t="shared" si="1"/>
        <v>40762.25</v>
      </c>
      <c r="K37" s="34">
        <f t="shared" si="1"/>
        <v>40762.25</v>
      </c>
      <c r="L37" s="35">
        <f t="shared" si="1"/>
        <v>40762.25</v>
      </c>
      <c r="M37" s="36">
        <f t="shared" si="1"/>
        <v>40762.25</v>
      </c>
      <c r="N37" s="35">
        <f t="shared" si="1"/>
        <v>40762.25</v>
      </c>
      <c r="O37" s="35">
        <f t="shared" si="1"/>
        <v>40762.25</v>
      </c>
      <c r="P37" s="36">
        <f t="shared" si="1"/>
        <v>40762.25</v>
      </c>
    </row>
    <row r="38" spans="1:16" ht="15.75" x14ac:dyDescent="0.25">
      <c r="A38" s="166">
        <v>1210</v>
      </c>
      <c r="B38" s="27" t="s">
        <v>6</v>
      </c>
      <c r="C38" s="20">
        <f t="shared" si="0"/>
        <v>0</v>
      </c>
      <c r="D38" s="28" t="s">
        <v>16</v>
      </c>
      <c r="E38" s="29">
        <f>ROUND(((+E29+E31+E34+E30)*C7)/1000,0)*10</f>
        <v>0</v>
      </c>
      <c r="F38" s="11">
        <f>ROUND(((+F29+F31+F34+F30)*C7)/1000,0)*10</f>
        <v>0</v>
      </c>
      <c r="G38" s="30">
        <f>ROUND(((+G29+G31+G34+G30)*C7)/1000,0)*10</f>
        <v>0</v>
      </c>
      <c r="H38" s="29">
        <f>ROUND(((+H29+H31+H34+H30)*C7)/1000,0)*10</f>
        <v>0</v>
      </c>
      <c r="I38" s="11">
        <f>ROUND(((+I29+I31+I34+I30)*C7)/1000,0)*10</f>
        <v>0</v>
      </c>
      <c r="J38" s="30">
        <f>ROUND(((+J29+J31+J34+J30)*C7)/1000,0)*10</f>
        <v>0</v>
      </c>
      <c r="K38" s="29">
        <f>ROUND(((+K29+K31+K34+K30)*C7)/1000,0)*10</f>
        <v>0</v>
      </c>
      <c r="L38" s="11">
        <f>ROUND(((+L29+L31+L34+L30)*C7)/1000,0)*10</f>
        <v>0</v>
      </c>
      <c r="M38" s="30">
        <f>ROUND(((+M29+M31+M34+M30)*C7)/1000,0)*10</f>
        <v>0</v>
      </c>
      <c r="N38" s="11">
        <f>ROUND(((+N29+N31+N34+N30)*C7)/1000,0)*10</f>
        <v>0</v>
      </c>
      <c r="O38" s="11">
        <f>ROUND(((+O29+O31+O34+O30)*C7)/1000,0)*10</f>
        <v>0</v>
      </c>
      <c r="P38" s="30">
        <f>ROUND(((+P29+P31+P34+P30)*C7)/1000,0)*10</f>
        <v>0</v>
      </c>
    </row>
    <row r="39" spans="1:16" ht="15.75" x14ac:dyDescent="0.25">
      <c r="A39" s="167" t="s">
        <v>112</v>
      </c>
      <c r="B39" s="27" t="s">
        <v>111</v>
      </c>
      <c r="C39" s="20">
        <f>SUM(E39:P39)</f>
        <v>0</v>
      </c>
      <c r="D39" s="25" t="s">
        <v>16</v>
      </c>
      <c r="E39" s="22"/>
      <c r="F39" s="23"/>
      <c r="G39" s="24"/>
      <c r="H39" s="22"/>
      <c r="I39" s="23"/>
      <c r="J39" s="24"/>
      <c r="K39" s="22"/>
      <c r="L39" s="23"/>
      <c r="M39" s="24"/>
      <c r="N39" s="23"/>
      <c r="O39" s="23"/>
      <c r="P39" s="24"/>
    </row>
    <row r="40" spans="1:16" ht="15.75" x14ac:dyDescent="0.25">
      <c r="A40" s="167" t="s">
        <v>113</v>
      </c>
      <c r="B40" s="27" t="s">
        <v>114</v>
      </c>
      <c r="C40" s="20">
        <f>SUM(E40:P40)</f>
        <v>0</v>
      </c>
      <c r="D40" s="25" t="s">
        <v>16</v>
      </c>
      <c r="E40" s="22"/>
      <c r="F40" s="23"/>
      <c r="G40" s="24"/>
      <c r="H40" s="22"/>
      <c r="I40" s="23"/>
      <c r="J40" s="24"/>
      <c r="K40" s="22"/>
      <c r="L40" s="23"/>
      <c r="M40" s="24"/>
      <c r="N40" s="23"/>
      <c r="O40" s="23"/>
      <c r="P40" s="24"/>
    </row>
    <row r="41" spans="1:16" ht="15.75" x14ac:dyDescent="0.25">
      <c r="A41" s="168" t="s">
        <v>56</v>
      </c>
      <c r="B41" s="37" t="s">
        <v>57</v>
      </c>
      <c r="C41" s="20">
        <f t="shared" si="0"/>
        <v>0</v>
      </c>
      <c r="D41" s="25" t="s">
        <v>16</v>
      </c>
      <c r="E41" s="26"/>
      <c r="F41" s="8"/>
      <c r="G41" s="9"/>
      <c r="H41" s="26"/>
      <c r="I41" s="8"/>
      <c r="J41" s="9"/>
      <c r="K41" s="26"/>
      <c r="L41" s="8"/>
      <c r="M41" s="9"/>
      <c r="N41" s="8"/>
      <c r="O41" s="8"/>
      <c r="P41" s="9"/>
    </row>
    <row r="42" spans="1:16" ht="15.75" x14ac:dyDescent="0.25">
      <c r="A42" s="165" t="s">
        <v>58</v>
      </c>
      <c r="B42" s="37" t="s">
        <v>59</v>
      </c>
      <c r="C42" s="20">
        <f t="shared" si="0"/>
        <v>0</v>
      </c>
      <c r="D42" s="25" t="s">
        <v>16</v>
      </c>
      <c r="E42" s="26"/>
      <c r="F42" s="8"/>
      <c r="G42" s="9"/>
      <c r="H42" s="26"/>
      <c r="I42" s="8"/>
      <c r="J42" s="9"/>
      <c r="K42" s="26"/>
      <c r="L42" s="8"/>
      <c r="M42" s="9"/>
      <c r="N42" s="8"/>
      <c r="O42" s="8"/>
      <c r="P42" s="9"/>
    </row>
    <row r="43" spans="1:16" ht="15.75" x14ac:dyDescent="0.25">
      <c r="A43" s="165" t="s">
        <v>60</v>
      </c>
      <c r="B43" s="37" t="s">
        <v>61</v>
      </c>
      <c r="C43" s="20">
        <f t="shared" si="0"/>
        <v>0</v>
      </c>
      <c r="D43" s="25" t="s">
        <v>16</v>
      </c>
      <c r="E43" s="26"/>
      <c r="F43" s="8"/>
      <c r="G43" s="9"/>
      <c r="H43" s="26"/>
      <c r="I43" s="8"/>
      <c r="J43" s="9"/>
      <c r="K43" s="26"/>
      <c r="L43" s="8"/>
      <c r="M43" s="9"/>
      <c r="N43" s="8"/>
      <c r="O43" s="8"/>
      <c r="P43" s="9"/>
    </row>
    <row r="44" spans="1:16" ht="15.75" x14ac:dyDescent="0.25">
      <c r="A44" s="169" t="s">
        <v>119</v>
      </c>
      <c r="B44" s="107" t="s">
        <v>138</v>
      </c>
      <c r="C44" s="108">
        <f t="shared" ref="C44" si="2">SUM(E44:P44)</f>
        <v>0</v>
      </c>
      <c r="D44" s="109" t="s">
        <v>16</v>
      </c>
      <c r="E44" s="145"/>
      <c r="F44" s="146"/>
      <c r="G44" s="146"/>
      <c r="H44" s="145"/>
      <c r="I44" s="146"/>
      <c r="J44" s="146"/>
      <c r="K44" s="145"/>
      <c r="L44" s="146"/>
      <c r="M44" s="146"/>
      <c r="N44" s="145"/>
      <c r="O44" s="146"/>
      <c r="P44" s="147"/>
    </row>
    <row r="45" spans="1:16" ht="15.75" x14ac:dyDescent="0.25">
      <c r="A45" s="170" t="s">
        <v>120</v>
      </c>
      <c r="B45" s="120" t="s">
        <v>138</v>
      </c>
      <c r="C45" s="121">
        <f>SUM(E45:P45)</f>
        <v>0</v>
      </c>
      <c r="D45" s="122" t="s">
        <v>16</v>
      </c>
      <c r="E45" s="148"/>
      <c r="F45" s="149"/>
      <c r="G45" s="149"/>
      <c r="H45" s="148"/>
      <c r="I45" s="149"/>
      <c r="J45" s="149"/>
      <c r="K45" s="148"/>
      <c r="L45" s="149"/>
      <c r="M45" s="150"/>
      <c r="N45" s="149"/>
      <c r="O45" s="149"/>
      <c r="P45" s="150"/>
    </row>
    <row r="46" spans="1:16" ht="15.75" x14ac:dyDescent="0.25">
      <c r="A46" s="165" t="s">
        <v>62</v>
      </c>
      <c r="B46" s="37" t="s">
        <v>63</v>
      </c>
      <c r="C46" s="20">
        <f>SUM(E46:P46)</f>
        <v>0</v>
      </c>
      <c r="D46" s="181" t="s">
        <v>16</v>
      </c>
      <c r="E46" s="26"/>
      <c r="F46" s="8"/>
      <c r="G46" s="9"/>
      <c r="H46" s="26"/>
      <c r="I46" s="8"/>
      <c r="J46" s="9"/>
      <c r="K46" s="26"/>
      <c r="L46" s="8"/>
      <c r="M46" s="9"/>
      <c r="N46" s="8"/>
      <c r="O46" s="8"/>
      <c r="P46" s="9"/>
    </row>
    <row r="47" spans="1:16" ht="15.75" x14ac:dyDescent="0.25">
      <c r="A47" s="169" t="s">
        <v>121</v>
      </c>
      <c r="B47" s="107" t="s">
        <v>139</v>
      </c>
      <c r="C47" s="108">
        <f t="shared" si="0"/>
        <v>0</v>
      </c>
      <c r="D47" s="109" t="s">
        <v>16</v>
      </c>
      <c r="E47" s="145"/>
      <c r="F47" s="146"/>
      <c r="G47" s="146"/>
      <c r="H47" s="145"/>
      <c r="I47" s="146"/>
      <c r="J47" s="146"/>
      <c r="K47" s="145"/>
      <c r="L47" s="146"/>
      <c r="M47" s="147"/>
      <c r="N47" s="146"/>
      <c r="O47" s="146"/>
      <c r="P47" s="147"/>
    </row>
    <row r="48" spans="1:16" ht="15.75" x14ac:dyDescent="0.25">
      <c r="A48" s="170" t="s">
        <v>122</v>
      </c>
      <c r="B48" s="120" t="s">
        <v>139</v>
      </c>
      <c r="C48" s="121">
        <f>SUM(E48:P48)</f>
        <v>0</v>
      </c>
      <c r="D48" s="122" t="s">
        <v>16</v>
      </c>
      <c r="E48" s="148"/>
      <c r="F48" s="149"/>
      <c r="G48" s="149"/>
      <c r="H48" s="148"/>
      <c r="I48" s="149"/>
      <c r="J48" s="149"/>
      <c r="K48" s="148"/>
      <c r="L48" s="149"/>
      <c r="M48" s="150"/>
      <c r="N48" s="149"/>
      <c r="O48" s="149"/>
      <c r="P48" s="150"/>
    </row>
    <row r="49" spans="1:16" ht="15.75" x14ac:dyDescent="0.25">
      <c r="A49" s="168">
        <v>2319</v>
      </c>
      <c r="B49" s="37" t="s">
        <v>64</v>
      </c>
      <c r="C49" s="20">
        <f>SUM(E49:P49)</f>
        <v>0</v>
      </c>
      <c r="D49" s="186" t="s">
        <v>16</v>
      </c>
      <c r="E49" s="39">
        <f>ROUND((+E37*C11)/1000,0)*10</f>
        <v>0</v>
      </c>
      <c r="F49" s="39">
        <f>ROUND((+F37*C11)/1000,0)*10</f>
        <v>0</v>
      </c>
      <c r="G49" s="40">
        <f>ROUND((+G37*C11)/1000,0)*10</f>
        <v>0</v>
      </c>
      <c r="H49" s="38">
        <f>ROUND((+H37*C11)/1000,0)*10</f>
        <v>0</v>
      </c>
      <c r="I49" s="39">
        <f>ROUND((+I37*C11)/1000,0)*10</f>
        <v>0</v>
      </c>
      <c r="J49" s="40">
        <f>ROUND((+J37*C11)/1000,0)*10</f>
        <v>0</v>
      </c>
      <c r="K49" s="38">
        <f>ROUND((+K37*C11)/1000,0)*10</f>
        <v>0</v>
      </c>
      <c r="L49" s="39">
        <f>ROUND((+L37*C11)/1000,0)*10</f>
        <v>0</v>
      </c>
      <c r="M49" s="40">
        <f>ROUND((+M37*C11)/1000,0)*10</f>
        <v>0</v>
      </c>
      <c r="N49" s="39">
        <f>ROUND((+N37*C11)/1000,0)*10</f>
        <v>0</v>
      </c>
      <c r="O49" s="39">
        <f>ROUND((+O37*C11)/1000,0)*10</f>
        <v>0</v>
      </c>
      <c r="P49" s="40">
        <f>ROUND((+P37*C11)/1000,0)*10</f>
        <v>0</v>
      </c>
    </row>
    <row r="50" spans="1:16" ht="15.75" x14ac:dyDescent="0.25">
      <c r="A50" s="165" t="s">
        <v>65</v>
      </c>
      <c r="B50" s="37" t="s">
        <v>66</v>
      </c>
      <c r="C50" s="20">
        <f>SUM(E50:P50)</f>
        <v>0</v>
      </c>
      <c r="D50" s="181" t="s">
        <v>16</v>
      </c>
      <c r="E50" s="26"/>
      <c r="F50" s="8"/>
      <c r="G50" s="9"/>
      <c r="H50" s="26"/>
      <c r="I50" s="8"/>
      <c r="J50" s="9"/>
      <c r="K50" s="26"/>
      <c r="L50" s="8"/>
      <c r="M50" s="9"/>
      <c r="N50" s="8"/>
      <c r="O50" s="8"/>
      <c r="P50" s="9"/>
    </row>
    <row r="51" spans="1:16" ht="15.75" x14ac:dyDescent="0.25">
      <c r="A51" s="171" t="s">
        <v>67</v>
      </c>
      <c r="B51" s="41" t="s">
        <v>68</v>
      </c>
      <c r="C51" s="42">
        <f t="shared" si="0"/>
        <v>0</v>
      </c>
      <c r="D51" s="96" t="s">
        <v>16</v>
      </c>
      <c r="E51" s="97"/>
      <c r="F51" s="98"/>
      <c r="G51" s="99"/>
      <c r="H51" s="97"/>
      <c r="I51" s="98"/>
      <c r="J51" s="99"/>
      <c r="K51" s="97"/>
      <c r="L51" s="98"/>
      <c r="M51" s="99"/>
      <c r="N51" s="98"/>
      <c r="O51" s="98"/>
      <c r="P51" s="99"/>
    </row>
    <row r="52" spans="1:16" ht="15.75" x14ac:dyDescent="0.25">
      <c r="A52" s="169" t="s">
        <v>123</v>
      </c>
      <c r="B52" s="107" t="s">
        <v>140</v>
      </c>
      <c r="C52" s="108">
        <f t="shared" si="0"/>
        <v>0</v>
      </c>
      <c r="D52" s="109" t="s">
        <v>16</v>
      </c>
      <c r="E52" s="145"/>
      <c r="F52" s="146"/>
      <c r="G52" s="146"/>
      <c r="H52" s="145"/>
      <c r="I52" s="146"/>
      <c r="J52" s="146"/>
      <c r="K52" s="145"/>
      <c r="L52" s="146"/>
      <c r="M52" s="147"/>
      <c r="N52" s="146"/>
      <c r="O52" s="146"/>
      <c r="P52" s="147"/>
    </row>
    <row r="53" spans="1:16" ht="15.75" x14ac:dyDescent="0.25">
      <c r="A53" s="170" t="s">
        <v>124</v>
      </c>
      <c r="B53" s="120" t="s">
        <v>140</v>
      </c>
      <c r="C53" s="121">
        <f>SUM(E53:P53)</f>
        <v>0</v>
      </c>
      <c r="D53" s="122" t="s">
        <v>16</v>
      </c>
      <c r="E53" s="148"/>
      <c r="F53" s="149"/>
      <c r="G53" s="149"/>
      <c r="H53" s="148"/>
      <c r="I53" s="149"/>
      <c r="J53" s="149"/>
      <c r="K53" s="148"/>
      <c r="L53" s="149"/>
      <c r="M53" s="150"/>
      <c r="N53" s="149"/>
      <c r="O53" s="149"/>
      <c r="P53" s="150"/>
    </row>
    <row r="54" spans="1:16" ht="15.75" x14ac:dyDescent="0.25">
      <c r="A54" s="178" t="s">
        <v>153</v>
      </c>
      <c r="B54" s="179" t="s">
        <v>154</v>
      </c>
      <c r="C54" s="180">
        <f>SUM(E54:P54)</f>
        <v>0</v>
      </c>
      <c r="D54" s="181" t="s">
        <v>16</v>
      </c>
      <c r="E54" s="182"/>
      <c r="F54" s="183"/>
      <c r="G54" s="183"/>
      <c r="H54" s="182"/>
      <c r="I54" s="183"/>
      <c r="J54" s="183"/>
      <c r="K54" s="182"/>
      <c r="L54" s="183"/>
      <c r="M54" s="184"/>
      <c r="N54" s="183"/>
      <c r="O54" s="183"/>
      <c r="P54" s="184"/>
    </row>
    <row r="55" spans="1:16" ht="15.75" x14ac:dyDescent="0.25">
      <c r="A55" s="169" t="s">
        <v>125</v>
      </c>
      <c r="B55" s="107" t="s">
        <v>141</v>
      </c>
      <c r="C55" s="108">
        <f t="shared" ref="C55" si="3">SUM(E55:P55)</f>
        <v>0</v>
      </c>
      <c r="D55" s="109" t="s">
        <v>16</v>
      </c>
      <c r="E55" s="145"/>
      <c r="F55" s="146"/>
      <c r="G55" s="146"/>
      <c r="H55" s="145"/>
      <c r="I55" s="146"/>
      <c r="J55" s="146"/>
      <c r="K55" s="145"/>
      <c r="L55" s="146"/>
      <c r="M55" s="147"/>
      <c r="N55" s="146"/>
      <c r="O55" s="146"/>
      <c r="P55" s="147"/>
    </row>
    <row r="56" spans="1:16" ht="15.75" x14ac:dyDescent="0.25">
      <c r="A56" s="170" t="s">
        <v>126</v>
      </c>
      <c r="B56" s="120" t="s">
        <v>141</v>
      </c>
      <c r="C56" s="121">
        <f>SUM(E56:P56)</f>
        <v>0</v>
      </c>
      <c r="D56" s="122" t="s">
        <v>16</v>
      </c>
      <c r="E56" s="148"/>
      <c r="F56" s="149"/>
      <c r="G56" s="149"/>
      <c r="H56" s="148"/>
      <c r="I56" s="149"/>
      <c r="J56" s="149"/>
      <c r="K56" s="148"/>
      <c r="L56" s="149"/>
      <c r="M56" s="150"/>
      <c r="N56" s="149"/>
      <c r="O56" s="149"/>
      <c r="P56" s="150"/>
    </row>
    <row r="57" spans="1:16" ht="15.75" x14ac:dyDescent="0.25">
      <c r="A57" s="171" t="s">
        <v>69</v>
      </c>
      <c r="B57" s="41" t="s">
        <v>70</v>
      </c>
      <c r="C57" s="42">
        <f t="shared" si="0"/>
        <v>0</v>
      </c>
      <c r="D57" s="96" t="s">
        <v>16</v>
      </c>
      <c r="E57" s="97"/>
      <c r="F57" s="98"/>
      <c r="G57" s="99"/>
      <c r="H57" s="97"/>
      <c r="I57" s="98"/>
      <c r="J57" s="99"/>
      <c r="K57" s="97"/>
      <c r="L57" s="98"/>
      <c r="M57" s="99"/>
      <c r="N57" s="98"/>
      <c r="O57" s="98"/>
      <c r="P57" s="99"/>
    </row>
    <row r="58" spans="1:16" ht="15.75" x14ac:dyDescent="0.25">
      <c r="A58" s="169" t="s">
        <v>127</v>
      </c>
      <c r="B58" s="107" t="s">
        <v>142</v>
      </c>
      <c r="C58" s="108">
        <f t="shared" si="0"/>
        <v>873293</v>
      </c>
      <c r="D58" s="109" t="s">
        <v>16</v>
      </c>
      <c r="E58" s="145"/>
      <c r="F58" s="146"/>
      <c r="G58" s="147"/>
      <c r="H58" s="146"/>
      <c r="I58" s="146">
        <v>436646</v>
      </c>
      <c r="J58" s="147"/>
      <c r="K58" s="146"/>
      <c r="L58" s="146"/>
      <c r="M58" s="147"/>
      <c r="N58" s="146"/>
      <c r="O58" s="146"/>
      <c r="P58" s="147">
        <v>436647</v>
      </c>
    </row>
    <row r="59" spans="1:16" ht="15.75" x14ac:dyDescent="0.25">
      <c r="A59" s="170">
        <v>11</v>
      </c>
      <c r="B59" s="120" t="s">
        <v>142</v>
      </c>
      <c r="C59" s="121">
        <f>SUM(E59:P59)</f>
        <v>0</v>
      </c>
      <c r="D59" s="122" t="s">
        <v>16</v>
      </c>
      <c r="E59" s="148"/>
      <c r="F59" s="149"/>
      <c r="G59" s="149"/>
      <c r="H59" s="148"/>
      <c r="I59" s="149"/>
      <c r="J59" s="149"/>
      <c r="K59" s="148"/>
      <c r="L59" s="149"/>
      <c r="M59" s="150"/>
      <c r="N59" s="149"/>
      <c r="O59" s="149"/>
      <c r="P59" s="150"/>
    </row>
    <row r="60" spans="1:16" ht="15.75" x14ac:dyDescent="0.25">
      <c r="A60" s="178" t="s">
        <v>155</v>
      </c>
      <c r="B60" s="179" t="s">
        <v>156</v>
      </c>
      <c r="C60" s="180">
        <f t="shared" si="0"/>
        <v>0</v>
      </c>
      <c r="D60" s="181"/>
      <c r="E60" s="182"/>
      <c r="F60" s="183"/>
      <c r="G60" s="183"/>
      <c r="H60" s="182"/>
      <c r="I60" s="183"/>
      <c r="J60" s="183"/>
      <c r="K60" s="182"/>
      <c r="L60" s="183"/>
      <c r="M60" s="184"/>
      <c r="N60" s="183"/>
      <c r="O60" s="183"/>
      <c r="P60" s="184"/>
    </row>
    <row r="61" spans="1:16" ht="15.75" x14ac:dyDescent="0.25">
      <c r="A61" s="171" t="s">
        <v>71</v>
      </c>
      <c r="B61" s="41" t="s">
        <v>72</v>
      </c>
      <c r="C61" s="42">
        <f t="shared" si="0"/>
        <v>0</v>
      </c>
      <c r="D61" s="96" t="s">
        <v>16</v>
      </c>
      <c r="E61" s="97"/>
      <c r="F61" s="98"/>
      <c r="G61" s="99"/>
      <c r="H61" s="97"/>
      <c r="I61" s="98"/>
      <c r="J61" s="99"/>
      <c r="K61" s="97"/>
      <c r="L61" s="98"/>
      <c r="M61" s="99"/>
      <c r="N61" s="98"/>
      <c r="O61" s="98"/>
      <c r="P61" s="99"/>
    </row>
    <row r="62" spans="1:16" ht="15.75" x14ac:dyDescent="0.25">
      <c r="A62" s="169" t="s">
        <v>128</v>
      </c>
      <c r="B62" s="107" t="s">
        <v>143</v>
      </c>
      <c r="C62" s="108">
        <f t="shared" si="0"/>
        <v>0</v>
      </c>
      <c r="D62" s="109" t="s">
        <v>16</v>
      </c>
      <c r="E62" s="145"/>
      <c r="F62" s="146"/>
      <c r="G62" s="146"/>
      <c r="H62" s="145"/>
      <c r="I62" s="146"/>
      <c r="J62" s="146"/>
      <c r="K62" s="145"/>
      <c r="L62" s="146"/>
      <c r="M62" s="146"/>
      <c r="N62" s="145"/>
      <c r="O62" s="146"/>
      <c r="P62" s="147"/>
    </row>
    <row r="63" spans="1:16" ht="15.75" x14ac:dyDescent="0.25">
      <c r="A63" s="170" t="s">
        <v>129</v>
      </c>
      <c r="B63" s="120" t="s">
        <v>143</v>
      </c>
      <c r="C63" s="121">
        <f t="shared" si="0"/>
        <v>0</v>
      </c>
      <c r="D63" s="122" t="s">
        <v>16</v>
      </c>
      <c r="E63" s="148"/>
      <c r="F63" s="149"/>
      <c r="G63" s="149"/>
      <c r="H63" s="148"/>
      <c r="I63" s="149"/>
      <c r="J63" s="149"/>
      <c r="K63" s="148"/>
      <c r="L63" s="149"/>
      <c r="M63" s="150"/>
      <c r="N63" s="149"/>
      <c r="O63" s="149"/>
      <c r="P63" s="150"/>
    </row>
    <row r="64" spans="1:16" ht="15.75" x14ac:dyDescent="0.25">
      <c r="A64" s="171" t="s">
        <v>73</v>
      </c>
      <c r="B64" s="41" t="s">
        <v>74</v>
      </c>
      <c r="C64" s="42">
        <f t="shared" si="0"/>
        <v>0</v>
      </c>
      <c r="D64" s="45" t="s">
        <v>16</v>
      </c>
      <c r="E64" s="97"/>
      <c r="F64" s="98"/>
      <c r="G64" s="99"/>
      <c r="H64" s="97"/>
      <c r="I64" s="98"/>
      <c r="J64" s="99"/>
      <c r="K64" s="97"/>
      <c r="L64" s="98"/>
      <c r="M64" s="99"/>
      <c r="N64" s="98"/>
      <c r="O64" s="98"/>
      <c r="P64" s="99"/>
    </row>
    <row r="65" spans="1:16" ht="15.75" x14ac:dyDescent="0.25">
      <c r="A65" s="169" t="s">
        <v>130</v>
      </c>
      <c r="B65" s="107" t="s">
        <v>144</v>
      </c>
      <c r="C65" s="108">
        <f t="shared" si="0"/>
        <v>0</v>
      </c>
      <c r="D65" s="109" t="s">
        <v>16</v>
      </c>
      <c r="E65" s="145"/>
      <c r="F65" s="146"/>
      <c r="G65" s="146"/>
      <c r="H65" s="145"/>
      <c r="I65" s="146"/>
      <c r="J65" s="146"/>
      <c r="K65" s="145"/>
      <c r="L65" s="146"/>
      <c r="M65" s="146"/>
      <c r="N65" s="145"/>
      <c r="O65" s="146"/>
      <c r="P65" s="147"/>
    </row>
    <row r="66" spans="1:16" ht="15.75" x14ac:dyDescent="0.25">
      <c r="A66" s="170" t="s">
        <v>131</v>
      </c>
      <c r="B66" s="120" t="s">
        <v>144</v>
      </c>
      <c r="C66" s="121">
        <f t="shared" si="0"/>
        <v>0</v>
      </c>
      <c r="D66" s="122" t="s">
        <v>16</v>
      </c>
      <c r="E66" s="148"/>
      <c r="F66" s="149"/>
      <c r="G66" s="149"/>
      <c r="H66" s="148"/>
      <c r="I66" s="149"/>
      <c r="J66" s="149"/>
      <c r="K66" s="148"/>
      <c r="L66" s="149"/>
      <c r="M66" s="149"/>
      <c r="N66" s="148"/>
      <c r="O66" s="149"/>
      <c r="P66" s="150"/>
    </row>
    <row r="67" spans="1:16" ht="15.75" x14ac:dyDescent="0.25">
      <c r="A67" s="169" t="s">
        <v>132</v>
      </c>
      <c r="B67" s="107" t="s">
        <v>145</v>
      </c>
      <c r="C67" s="108">
        <f t="shared" si="0"/>
        <v>0</v>
      </c>
      <c r="D67" s="109" t="s">
        <v>16</v>
      </c>
      <c r="E67" s="145"/>
      <c r="F67" s="146"/>
      <c r="G67" s="146"/>
      <c r="H67" s="145"/>
      <c r="I67" s="146"/>
      <c r="J67" s="146"/>
      <c r="K67" s="145"/>
      <c r="L67" s="146"/>
      <c r="M67" s="146"/>
      <c r="N67" s="145"/>
      <c r="O67" s="146"/>
      <c r="P67" s="147"/>
    </row>
    <row r="68" spans="1:16" ht="15.75" x14ac:dyDescent="0.25">
      <c r="A68" s="170" t="s">
        <v>133</v>
      </c>
      <c r="B68" s="120" t="s">
        <v>145</v>
      </c>
      <c r="C68" s="121">
        <f>SUM(E68:P68)</f>
        <v>0</v>
      </c>
      <c r="D68" s="122" t="s">
        <v>16</v>
      </c>
      <c r="E68" s="148"/>
      <c r="F68" s="149"/>
      <c r="G68" s="149"/>
      <c r="H68" s="148"/>
      <c r="I68" s="149"/>
      <c r="J68" s="149"/>
      <c r="K68" s="148"/>
      <c r="L68" s="149"/>
      <c r="M68" s="150"/>
      <c r="N68" s="149"/>
      <c r="O68" s="149"/>
      <c r="P68" s="150"/>
    </row>
    <row r="69" spans="1:16" ht="15.75" x14ac:dyDescent="0.25">
      <c r="A69" s="165" t="s">
        <v>75</v>
      </c>
      <c r="B69" s="37" t="s">
        <v>76</v>
      </c>
      <c r="C69" s="20">
        <f t="shared" si="0"/>
        <v>0</v>
      </c>
      <c r="D69" s="25" t="s">
        <v>16</v>
      </c>
      <c r="E69" s="26"/>
      <c r="F69" s="8"/>
      <c r="G69" s="9"/>
      <c r="H69" s="26"/>
      <c r="I69" s="8"/>
      <c r="J69" s="9"/>
      <c r="K69" s="26"/>
      <c r="L69" s="8"/>
      <c r="M69" s="9"/>
      <c r="N69" s="8"/>
      <c r="O69" s="8"/>
      <c r="P69" s="9"/>
    </row>
    <row r="70" spans="1:16" ht="15.75" x14ac:dyDescent="0.25">
      <c r="A70" s="165" t="s">
        <v>77</v>
      </c>
      <c r="B70" s="37" t="s">
        <v>78</v>
      </c>
      <c r="C70" s="20">
        <f t="shared" si="0"/>
        <v>0</v>
      </c>
      <c r="D70" s="25" t="s">
        <v>16</v>
      </c>
      <c r="E70" s="26"/>
      <c r="F70" s="8"/>
      <c r="G70" s="9"/>
      <c r="H70" s="26"/>
      <c r="I70" s="8"/>
      <c r="J70" s="9"/>
      <c r="K70" s="26"/>
      <c r="L70" s="8"/>
      <c r="M70" s="9"/>
      <c r="N70" s="8"/>
      <c r="O70" s="8"/>
      <c r="P70" s="9"/>
    </row>
    <row r="71" spans="1:16" ht="15.75" x14ac:dyDescent="0.25">
      <c r="A71" s="165" t="s">
        <v>79</v>
      </c>
      <c r="B71" s="37" t="s">
        <v>80</v>
      </c>
      <c r="C71" s="20">
        <f t="shared" si="0"/>
        <v>0</v>
      </c>
      <c r="D71" s="25" t="s">
        <v>16</v>
      </c>
      <c r="E71" s="26"/>
      <c r="F71" s="8"/>
      <c r="G71" s="9"/>
      <c r="H71" s="26"/>
      <c r="I71" s="8"/>
      <c r="J71" s="9"/>
      <c r="K71" s="26"/>
      <c r="L71" s="8"/>
      <c r="M71" s="9"/>
      <c r="N71" s="8"/>
      <c r="O71" s="8"/>
      <c r="P71" s="9"/>
    </row>
    <row r="72" spans="1:16" ht="15.75" x14ac:dyDescent="0.25">
      <c r="A72" s="165" t="s">
        <v>81</v>
      </c>
      <c r="B72" s="37" t="s">
        <v>82</v>
      </c>
      <c r="C72" s="20">
        <f t="shared" si="0"/>
        <v>0</v>
      </c>
      <c r="D72" s="25" t="s">
        <v>16</v>
      </c>
      <c r="E72" s="26"/>
      <c r="F72" s="8"/>
      <c r="G72" s="9"/>
      <c r="H72" s="26"/>
      <c r="I72" s="8"/>
      <c r="J72" s="9"/>
      <c r="K72" s="26"/>
      <c r="L72" s="8"/>
      <c r="M72" s="9"/>
      <c r="N72" s="8"/>
      <c r="O72" s="8"/>
      <c r="P72" s="9"/>
    </row>
    <row r="73" spans="1:16" ht="15.75" x14ac:dyDescent="0.25">
      <c r="A73" s="165" t="s">
        <v>83</v>
      </c>
      <c r="B73" s="37" t="s">
        <v>84</v>
      </c>
      <c r="C73" s="20">
        <f t="shared" si="0"/>
        <v>0</v>
      </c>
      <c r="D73" s="25" t="s">
        <v>16</v>
      </c>
      <c r="E73" s="26"/>
      <c r="F73" s="8"/>
      <c r="G73" s="9"/>
      <c r="H73" s="26"/>
      <c r="I73" s="8"/>
      <c r="J73" s="9"/>
      <c r="K73" s="26"/>
      <c r="L73" s="8"/>
      <c r="M73" s="9"/>
      <c r="N73" s="8"/>
      <c r="O73" s="8"/>
      <c r="P73" s="9"/>
    </row>
    <row r="74" spans="1:16" ht="15.75" x14ac:dyDescent="0.25">
      <c r="A74" s="165"/>
      <c r="B74" s="43" t="s">
        <v>85</v>
      </c>
      <c r="C74" s="44">
        <f>SUM(E74:P74)</f>
        <v>0</v>
      </c>
      <c r="D74" s="45" t="s">
        <v>16</v>
      </c>
      <c r="E74" s="102">
        <f t="shared" ref="E74:P74" si="4">SUM(E51,E57,E61,E64)</f>
        <v>0</v>
      </c>
      <c r="F74" s="44">
        <f t="shared" si="4"/>
        <v>0</v>
      </c>
      <c r="G74" s="44">
        <f t="shared" si="4"/>
        <v>0</v>
      </c>
      <c r="H74" s="102">
        <f t="shared" si="4"/>
        <v>0</v>
      </c>
      <c r="I74" s="44">
        <f t="shared" si="4"/>
        <v>0</v>
      </c>
      <c r="J74" s="44">
        <f t="shared" si="4"/>
        <v>0</v>
      </c>
      <c r="K74" s="102">
        <f t="shared" si="4"/>
        <v>0</v>
      </c>
      <c r="L74" s="44">
        <f t="shared" si="4"/>
        <v>0</v>
      </c>
      <c r="M74" s="44">
        <f t="shared" si="4"/>
        <v>0</v>
      </c>
      <c r="N74" s="102">
        <f t="shared" si="4"/>
        <v>0</v>
      </c>
      <c r="O74" s="44">
        <f t="shared" si="4"/>
        <v>0</v>
      </c>
      <c r="P74" s="103">
        <f t="shared" si="4"/>
        <v>0</v>
      </c>
    </row>
    <row r="75" spans="1:16" ht="15.75" x14ac:dyDescent="0.25">
      <c r="A75" s="165"/>
      <c r="B75" s="110" t="s">
        <v>149</v>
      </c>
      <c r="C75" s="111">
        <f>SUM(E75:P75)</f>
        <v>873293</v>
      </c>
      <c r="D75" s="119" t="s">
        <v>16</v>
      </c>
      <c r="E75" s="111">
        <f t="shared" ref="E75:P75" si="5">SUM(E44,E47,E52,E55,E58,E62,E65,E67)</f>
        <v>0</v>
      </c>
      <c r="F75" s="111">
        <f t="shared" si="5"/>
        <v>0</v>
      </c>
      <c r="G75" s="112">
        <f t="shared" si="5"/>
        <v>0</v>
      </c>
      <c r="H75" s="111">
        <f t="shared" si="5"/>
        <v>0</v>
      </c>
      <c r="I75" s="111">
        <f t="shared" si="5"/>
        <v>436646</v>
      </c>
      <c r="J75" s="112">
        <f t="shared" si="5"/>
        <v>0</v>
      </c>
      <c r="K75" s="111">
        <f t="shared" si="5"/>
        <v>0</v>
      </c>
      <c r="L75" s="111">
        <f t="shared" si="5"/>
        <v>0</v>
      </c>
      <c r="M75" s="112">
        <f t="shared" si="5"/>
        <v>0</v>
      </c>
      <c r="N75" s="111">
        <f t="shared" si="5"/>
        <v>0</v>
      </c>
      <c r="O75" s="111">
        <f t="shared" si="5"/>
        <v>0</v>
      </c>
      <c r="P75" s="112">
        <f t="shared" si="5"/>
        <v>436647</v>
      </c>
    </row>
    <row r="76" spans="1:16" ht="15.75" x14ac:dyDescent="0.25">
      <c r="A76" s="165"/>
      <c r="B76" s="126" t="s">
        <v>151</v>
      </c>
      <c r="C76" s="121">
        <f>SUM(E76:P76)</f>
        <v>0</v>
      </c>
      <c r="D76" s="134" t="s">
        <v>16</v>
      </c>
      <c r="E76" s="127">
        <f t="shared" ref="E76:P76" si="6">SUM(E45,E48,E53,E56,E59,E63,E66,E68)</f>
        <v>0</v>
      </c>
      <c r="F76" s="127">
        <f t="shared" si="6"/>
        <v>0</v>
      </c>
      <c r="G76" s="128">
        <f t="shared" si="6"/>
        <v>0</v>
      </c>
      <c r="H76" s="127">
        <f t="shared" si="6"/>
        <v>0</v>
      </c>
      <c r="I76" s="127">
        <f t="shared" si="6"/>
        <v>0</v>
      </c>
      <c r="J76" s="128">
        <f t="shared" si="6"/>
        <v>0</v>
      </c>
      <c r="K76" s="127">
        <f t="shared" si="6"/>
        <v>0</v>
      </c>
      <c r="L76" s="127">
        <f t="shared" si="6"/>
        <v>0</v>
      </c>
      <c r="M76" s="128">
        <f t="shared" si="6"/>
        <v>0</v>
      </c>
      <c r="N76" s="127">
        <f t="shared" si="6"/>
        <v>0</v>
      </c>
      <c r="O76" s="127">
        <f t="shared" si="6"/>
        <v>0</v>
      </c>
      <c r="P76" s="128">
        <f t="shared" si="6"/>
        <v>0</v>
      </c>
    </row>
    <row r="77" spans="1:16" ht="15.75" x14ac:dyDescent="0.25">
      <c r="A77" s="139"/>
      <c r="B77" s="31" t="s">
        <v>86</v>
      </c>
      <c r="C77" s="32">
        <f>SUM(E77:P77)</f>
        <v>1362440</v>
      </c>
      <c r="D77" s="33" t="s">
        <v>16</v>
      </c>
      <c r="E77" s="34">
        <f t="shared" ref="E77:P77" si="7">SUM(E37:E73)</f>
        <v>40762.25</v>
      </c>
      <c r="F77" s="35">
        <f t="shared" si="7"/>
        <v>40762.25</v>
      </c>
      <c r="G77" s="36">
        <f t="shared" si="7"/>
        <v>40762.25</v>
      </c>
      <c r="H77" s="34">
        <f t="shared" si="7"/>
        <v>40762.25</v>
      </c>
      <c r="I77" s="35">
        <f t="shared" si="7"/>
        <v>477408.25</v>
      </c>
      <c r="J77" s="36">
        <f t="shared" si="7"/>
        <v>40762.25</v>
      </c>
      <c r="K77" s="34">
        <f t="shared" si="7"/>
        <v>40762.25</v>
      </c>
      <c r="L77" s="35">
        <f t="shared" si="7"/>
        <v>40762.25</v>
      </c>
      <c r="M77" s="36">
        <f t="shared" si="7"/>
        <v>40762.25</v>
      </c>
      <c r="N77" s="35">
        <f t="shared" si="7"/>
        <v>40762.25</v>
      </c>
      <c r="O77" s="35">
        <f t="shared" si="7"/>
        <v>40762.25</v>
      </c>
      <c r="P77" s="36">
        <f t="shared" si="7"/>
        <v>477409.25</v>
      </c>
    </row>
    <row r="78" spans="1:16" ht="15.75" x14ac:dyDescent="0.25">
      <c r="A78" s="139"/>
      <c r="B78" s="46"/>
      <c r="C78" s="52"/>
      <c r="D78" s="173"/>
      <c r="E78" s="152"/>
      <c r="F78" s="151"/>
      <c r="G78" s="153"/>
      <c r="H78" s="152"/>
      <c r="I78" s="151"/>
      <c r="J78" s="153"/>
      <c r="K78" s="152"/>
      <c r="L78" s="151"/>
      <c r="M78" s="153"/>
      <c r="N78" s="151"/>
      <c r="O78" s="151"/>
      <c r="P78" s="153"/>
    </row>
    <row r="79" spans="1:16" ht="15.75" x14ac:dyDescent="0.25">
      <c r="A79" s="139" t="s">
        <v>87</v>
      </c>
      <c r="B79" s="27" t="s">
        <v>88</v>
      </c>
      <c r="C79" s="20">
        <f t="shared" ref="C79:C85" si="8">SUM(E79:P79)</f>
        <v>0</v>
      </c>
      <c r="D79" s="28" t="s">
        <v>16</v>
      </c>
      <c r="E79" s="29">
        <f>ROUND((+E37*+C8)/1000,0)*10</f>
        <v>0</v>
      </c>
      <c r="F79" s="11">
        <f>ROUND((+F37*+C8)/1000,0)*10</f>
        <v>0</v>
      </c>
      <c r="G79" s="30">
        <f>ROUND((+G37*+C8)/1000,0)*10</f>
        <v>0</v>
      </c>
      <c r="H79" s="29">
        <f>ROUND((+H37*+C8)/1000,0)*10</f>
        <v>0</v>
      </c>
      <c r="I79" s="11">
        <f>ROUND((+I37*+C8)/1000,0)*10</f>
        <v>0</v>
      </c>
      <c r="J79" s="30">
        <f>ROUND((+J37*+C8)/1000,0)*10</f>
        <v>0</v>
      </c>
      <c r="K79" s="29">
        <f>ROUND((+K37*+C8)/1000,0)*10</f>
        <v>0</v>
      </c>
      <c r="L79" s="11">
        <f>ROUND((+L37*+C8)/1000,0)*10</f>
        <v>0</v>
      </c>
      <c r="M79" s="30">
        <f>ROUND((+M37*+C8)/1000,0)*10</f>
        <v>0</v>
      </c>
      <c r="N79" s="11">
        <f>ROUND((+N37*+C8)/1000,0)*10</f>
        <v>0</v>
      </c>
      <c r="O79" s="11">
        <f>ROUND((+O37*+C8)/1000,0)*10</f>
        <v>0</v>
      </c>
      <c r="P79" s="30">
        <f>ROUND((+P37*+C8)/1000,0)*10</f>
        <v>0</v>
      </c>
    </row>
    <row r="80" spans="1:16" ht="15.75" x14ac:dyDescent="0.25">
      <c r="A80" s="139" t="s">
        <v>89</v>
      </c>
      <c r="B80" s="27" t="s">
        <v>90</v>
      </c>
      <c r="C80" s="20">
        <f t="shared" si="8"/>
        <v>73320</v>
      </c>
      <c r="D80" s="28" t="s">
        <v>16</v>
      </c>
      <c r="E80" s="29">
        <f>ROUND((+E37*+C9)/1000,0)*10</f>
        <v>6110</v>
      </c>
      <c r="F80" s="11">
        <f>ROUND((+F37*+C9)/1000,0)*10</f>
        <v>6110</v>
      </c>
      <c r="G80" s="30">
        <f>ROUND((+G37*+C9)/1000,0)*10</f>
        <v>6110</v>
      </c>
      <c r="H80" s="29">
        <f>ROUND((+H37*+C9)/1000,0)*10</f>
        <v>6110</v>
      </c>
      <c r="I80" s="11">
        <f>ROUND((+I37*+C9)/1000,0)*10</f>
        <v>6110</v>
      </c>
      <c r="J80" s="30">
        <f>ROUND((+J37*+C9)/1000,0)*10</f>
        <v>6110</v>
      </c>
      <c r="K80" s="29">
        <f>ROUND((+K37*+C9)/1000,0)*10</f>
        <v>6110</v>
      </c>
      <c r="L80" s="11">
        <f>ROUND((+L37*+C9)/1000,0)*10</f>
        <v>6110</v>
      </c>
      <c r="M80" s="30">
        <f>ROUND((+M37*+C9)/1000,0)*10</f>
        <v>6110</v>
      </c>
      <c r="N80" s="11">
        <f>ROUND((+N37*+C9)/1000,0)*10</f>
        <v>6110</v>
      </c>
      <c r="O80" s="11">
        <f>ROUND((+O37*+C9)/1000,0)*10</f>
        <v>6110</v>
      </c>
      <c r="P80" s="30">
        <f>ROUND((+P37*+C9)/1000,0)*10</f>
        <v>6110</v>
      </c>
    </row>
    <row r="81" spans="1:16" ht="15.75" x14ac:dyDescent="0.25">
      <c r="A81" s="139" t="s">
        <v>91</v>
      </c>
      <c r="B81" s="27" t="s">
        <v>92</v>
      </c>
      <c r="C81" s="20">
        <f t="shared" si="8"/>
        <v>48960</v>
      </c>
      <c r="D81" s="28" t="s">
        <v>16</v>
      </c>
      <c r="E81" s="29">
        <f>ROUND(+E37*+C10/1000,0)*10</f>
        <v>4080</v>
      </c>
      <c r="F81" s="11">
        <f>ROUND(+F37*+C10/1000,0)*10</f>
        <v>4080</v>
      </c>
      <c r="G81" s="30">
        <f>ROUND(+G37*+C10/1000,0)*10</f>
        <v>4080</v>
      </c>
      <c r="H81" s="29">
        <f>ROUND(+H37*+C10/1000,0)*10</f>
        <v>4080</v>
      </c>
      <c r="I81" s="11">
        <f>ROUND(+I37*+C10/1000,0)*10</f>
        <v>4080</v>
      </c>
      <c r="J81" s="30">
        <f>ROUND(+J37*+C10/1000,0)*10</f>
        <v>4080</v>
      </c>
      <c r="K81" s="29">
        <f>ROUND(+K37*+C10/1000,0)*10</f>
        <v>4080</v>
      </c>
      <c r="L81" s="11">
        <f>ROUND(+L37*+C10/1000,0)*10</f>
        <v>4080</v>
      </c>
      <c r="M81" s="30">
        <f>ROUND(+M37*+C10/1000,0)*10</f>
        <v>4080</v>
      </c>
      <c r="N81" s="11">
        <f>ROUND(+N37*+C10/1000,0)*10</f>
        <v>4080</v>
      </c>
      <c r="O81" s="11">
        <f>ROUND(+O37*+C10/1000,0)*10</f>
        <v>4080</v>
      </c>
      <c r="P81" s="30">
        <f>ROUND(+P37*+C10/1000,0)*10</f>
        <v>4080</v>
      </c>
    </row>
    <row r="82" spans="1:16" ht="15.75" x14ac:dyDescent="0.25">
      <c r="A82" s="139" t="s">
        <v>93</v>
      </c>
      <c r="B82" s="47" t="s">
        <v>94</v>
      </c>
      <c r="C82" s="42">
        <f t="shared" si="8"/>
        <v>0</v>
      </c>
      <c r="D82" s="48" t="s">
        <v>16</v>
      </c>
      <c r="E82" s="49">
        <f>ROUND(+E74*+C12/1000,0)*10</f>
        <v>0</v>
      </c>
      <c r="F82" s="50">
        <f>ROUND(+F74*+C12/1000,0)*10</f>
        <v>0</v>
      </c>
      <c r="G82" s="50">
        <f>ROUND(+G74*+C12/1000,0)*10</f>
        <v>0</v>
      </c>
      <c r="H82" s="49">
        <f>ROUND(+H74*+C12/1000,0)*10</f>
        <v>0</v>
      </c>
      <c r="I82" s="50">
        <f>ROUND(+I74*+C12/1000,0)*10</f>
        <v>0</v>
      </c>
      <c r="J82" s="51">
        <f>ROUND(+J74*+C12/1000,0)*10</f>
        <v>0</v>
      </c>
      <c r="K82" s="49">
        <f>ROUND(+K74*+C12/1000,0)*10</f>
        <v>0</v>
      </c>
      <c r="L82" s="50">
        <f>ROUND(+L74*+C12/1000,0)*10</f>
        <v>0</v>
      </c>
      <c r="M82" s="51">
        <f>ROUND(+M74*+C12/1000,0)*10</f>
        <v>0</v>
      </c>
      <c r="N82" s="50">
        <f>ROUND(+N74*+C12/1000,0)*10</f>
        <v>0</v>
      </c>
      <c r="O82" s="50">
        <f>ROUND(+O74*+C12/1000,0)*10</f>
        <v>0</v>
      </c>
      <c r="P82" s="51">
        <f>ROUND(+P74*+C12/1000,0)*10</f>
        <v>0</v>
      </c>
    </row>
    <row r="83" spans="1:16" ht="15.75" x14ac:dyDescent="0.25">
      <c r="A83" s="158" t="s">
        <v>147</v>
      </c>
      <c r="B83" s="113" t="s">
        <v>152</v>
      </c>
      <c r="C83" s="108">
        <f t="shared" si="8"/>
        <v>15280</v>
      </c>
      <c r="D83" s="114" t="s">
        <v>16</v>
      </c>
      <c r="E83" s="115">
        <f>ROUND(+E75*+C13/1000,0)*10</f>
        <v>0</v>
      </c>
      <c r="F83" s="116">
        <f>ROUND(+F75*+C13/1000,0)*10</f>
        <v>0</v>
      </c>
      <c r="G83" s="116">
        <f>ROUND(+G75*+C13/1000,0)*10</f>
        <v>0</v>
      </c>
      <c r="H83" s="115">
        <f>ROUND(+H75*+C13/1000,0)*10</f>
        <v>0</v>
      </c>
      <c r="I83" s="116">
        <f>ROUND(+I75*+C13/1000,0)*10</f>
        <v>7640</v>
      </c>
      <c r="J83" s="117">
        <f>ROUND(+J75*+C13/1000,0)*10</f>
        <v>0</v>
      </c>
      <c r="K83" s="115">
        <f>ROUND(+K75*+C13/1000,0)*10</f>
        <v>0</v>
      </c>
      <c r="L83" s="116">
        <f>ROUND(+L75*+C13/1000,0)*10</f>
        <v>0</v>
      </c>
      <c r="M83" s="117">
        <f>ROUND(+M75*+C13/1000,0)*10</f>
        <v>0</v>
      </c>
      <c r="N83" s="116">
        <f>ROUND(+N75*+C13/1000,0)*10</f>
        <v>0</v>
      </c>
      <c r="O83" s="116">
        <f>ROUND(+O75*+C13/1000,0)*10</f>
        <v>0</v>
      </c>
      <c r="P83" s="117">
        <f>ROUND(+P75*+C13/1000,0)*10</f>
        <v>7640</v>
      </c>
    </row>
    <row r="84" spans="1:16" ht="15.75" x14ac:dyDescent="0.25">
      <c r="A84" s="159" t="s">
        <v>146</v>
      </c>
      <c r="B84" s="129" t="s">
        <v>148</v>
      </c>
      <c r="C84" s="121">
        <f>SUM(E84:P84)</f>
        <v>0</v>
      </c>
      <c r="D84" s="130" t="s">
        <v>16</v>
      </c>
      <c r="E84" s="123">
        <f>ROUND(+E76*+C14/1000,0)*10</f>
        <v>0</v>
      </c>
      <c r="F84" s="124">
        <f>ROUND(+F76*+C14/1000,0)*10</f>
        <v>0</v>
      </c>
      <c r="G84" s="124">
        <f>ROUND(+G76*+C14/1000,0)*10</f>
        <v>0</v>
      </c>
      <c r="H84" s="123">
        <f>ROUND(+H76*+C14/1000,0)*10</f>
        <v>0</v>
      </c>
      <c r="I84" s="124">
        <f>ROUND(+I76*+C14/1000,0)*10</f>
        <v>0</v>
      </c>
      <c r="J84" s="125">
        <f>ROUND(+J76*+C14/1000,0)*10</f>
        <v>0</v>
      </c>
      <c r="K84" s="123">
        <f>ROUND(+K76*+C14/1000,0)*10</f>
        <v>0</v>
      </c>
      <c r="L84" s="124">
        <f>ROUND(+L76*+C14/1000,0)*10</f>
        <v>0</v>
      </c>
      <c r="M84" s="125">
        <f>ROUND(+M76*+C14/1000,0)*10</f>
        <v>0</v>
      </c>
      <c r="N84" s="124">
        <f>ROUND(+N76*+C14/1000,0)*10</f>
        <v>0</v>
      </c>
      <c r="O84" s="124">
        <f>ROUND(+O76*+C14/1000,0)*10</f>
        <v>0</v>
      </c>
      <c r="P84" s="125">
        <f>ROUND(+P76*+C14/1000,0)*10</f>
        <v>0</v>
      </c>
    </row>
    <row r="85" spans="1:16" ht="15.75" x14ac:dyDescent="0.25">
      <c r="A85" s="139"/>
      <c r="B85" s="31" t="s">
        <v>95</v>
      </c>
      <c r="C85" s="32">
        <f t="shared" si="8"/>
        <v>137560</v>
      </c>
      <c r="D85" s="33" t="s">
        <v>16</v>
      </c>
      <c r="E85" s="34">
        <f t="shared" ref="E85:P85" si="9">SUM(E79:E84)</f>
        <v>10190</v>
      </c>
      <c r="F85" s="35">
        <f t="shared" si="9"/>
        <v>10190</v>
      </c>
      <c r="G85" s="35">
        <f t="shared" si="9"/>
        <v>10190</v>
      </c>
      <c r="H85" s="34">
        <f t="shared" si="9"/>
        <v>10190</v>
      </c>
      <c r="I85" s="35">
        <f t="shared" si="9"/>
        <v>17830</v>
      </c>
      <c r="J85" s="35">
        <f t="shared" si="9"/>
        <v>10190</v>
      </c>
      <c r="K85" s="34">
        <f t="shared" si="9"/>
        <v>10190</v>
      </c>
      <c r="L85" s="35">
        <f t="shared" si="9"/>
        <v>10190</v>
      </c>
      <c r="M85" s="35">
        <f t="shared" si="9"/>
        <v>10190</v>
      </c>
      <c r="N85" s="34">
        <f t="shared" si="9"/>
        <v>10190</v>
      </c>
      <c r="O85" s="35">
        <f t="shared" si="9"/>
        <v>10190</v>
      </c>
      <c r="P85" s="36">
        <f t="shared" si="9"/>
        <v>17830</v>
      </c>
    </row>
    <row r="86" spans="1:16" s="53" customFormat="1" ht="15.75" x14ac:dyDescent="0.25">
      <c r="A86" s="139"/>
      <c r="B86" s="174"/>
      <c r="C86" s="52"/>
      <c r="D86" s="173"/>
      <c r="E86" s="152"/>
      <c r="F86" s="151"/>
      <c r="G86" s="153"/>
      <c r="H86" s="152"/>
      <c r="I86" s="151"/>
      <c r="J86" s="153"/>
      <c r="K86" s="152"/>
      <c r="L86" s="151"/>
      <c r="M86" s="153"/>
      <c r="N86" s="151"/>
      <c r="O86" s="151"/>
      <c r="P86" s="153"/>
    </row>
    <row r="87" spans="1:16" s="53" customFormat="1" ht="15.75" x14ac:dyDescent="0.25">
      <c r="A87" s="140"/>
      <c r="B87" s="104" t="s">
        <v>115</v>
      </c>
      <c r="C87" s="105">
        <f>SUM(F87,I87,L87,O87)</f>
        <v>1362440</v>
      </c>
      <c r="D87" s="172"/>
      <c r="E87" s="154"/>
      <c r="F87" s="105">
        <f>SUM(E28:G33,E35:G36,E39:G46,E50:G73)</f>
        <v>122286.75</v>
      </c>
      <c r="G87" s="153"/>
      <c r="H87" s="154"/>
      <c r="I87" s="105">
        <f>SUM(H28:J33,H35:J36,H39:J46,H50:J73)</f>
        <v>558932.75</v>
      </c>
      <c r="J87" s="153"/>
      <c r="K87" s="154"/>
      <c r="L87" s="105">
        <f>SUM(K28:M33,K35:M36,K39:M46,K50:M73)</f>
        <v>122286.75</v>
      </c>
      <c r="M87" s="153"/>
      <c r="N87" s="154"/>
      <c r="O87" s="105">
        <f>SUM(N28:P33,N35:P36,N39:P46,N50:P73)</f>
        <v>558933.75</v>
      </c>
      <c r="P87" s="153"/>
    </row>
    <row r="88" spans="1:16" s="53" customFormat="1" ht="15.75" x14ac:dyDescent="0.25">
      <c r="A88" s="140"/>
      <c r="B88" s="104" t="s">
        <v>116</v>
      </c>
      <c r="C88" s="105">
        <f>SUM(F88,I88,L88,O88)</f>
        <v>1500000</v>
      </c>
      <c r="D88" s="55"/>
      <c r="E88" s="155"/>
      <c r="F88" s="105">
        <f>SUM(E28:G36,E38:G73,E79:G84)</f>
        <v>152856.75</v>
      </c>
      <c r="G88" s="153"/>
      <c r="H88" s="154"/>
      <c r="I88" s="105">
        <f>SUM(H28:J36,H38:J73,H79:J84)</f>
        <v>597142.75</v>
      </c>
      <c r="J88" s="153"/>
      <c r="K88" s="154"/>
      <c r="L88" s="105">
        <f>SUM(K28:M36,K38:M73,K79:M84)</f>
        <v>152856.75</v>
      </c>
      <c r="M88" s="153"/>
      <c r="N88" s="154"/>
      <c r="O88" s="105">
        <f>SUM(N28:P36,N38:P73,N79:P84)</f>
        <v>597143.75</v>
      </c>
      <c r="P88" s="153"/>
    </row>
    <row r="89" spans="1:16" ht="15.75" x14ac:dyDescent="0.25">
      <c r="A89" s="139"/>
      <c r="B89" s="54"/>
      <c r="C89" s="55"/>
      <c r="D89" s="55"/>
      <c r="E89" s="26"/>
      <c r="F89" s="8"/>
      <c r="G89" s="9"/>
      <c r="H89" s="26"/>
      <c r="I89" s="8"/>
      <c r="J89" s="9"/>
      <c r="K89" s="26"/>
      <c r="L89" s="8"/>
      <c r="M89" s="9"/>
      <c r="N89" s="8"/>
      <c r="O89" s="8"/>
      <c r="P89" s="9"/>
    </row>
    <row r="90" spans="1:16" ht="16.5" thickBot="1" x14ac:dyDescent="0.3">
      <c r="A90" s="141"/>
      <c r="B90" s="56" t="s">
        <v>96</v>
      </c>
      <c r="C90" s="57">
        <f>SUM(E90:P90)</f>
        <v>1500000</v>
      </c>
      <c r="D90" s="58" t="s">
        <v>16</v>
      </c>
      <c r="E90" s="59">
        <f t="shared" ref="E90:P90" si="10">+E77+E85</f>
        <v>50952.25</v>
      </c>
      <c r="F90" s="60">
        <f t="shared" si="10"/>
        <v>50952.25</v>
      </c>
      <c r="G90" s="60">
        <f t="shared" si="10"/>
        <v>50952.25</v>
      </c>
      <c r="H90" s="59">
        <f t="shared" si="10"/>
        <v>50952.25</v>
      </c>
      <c r="I90" s="60">
        <f t="shared" si="10"/>
        <v>495238.25</v>
      </c>
      <c r="J90" s="60">
        <f t="shared" si="10"/>
        <v>50952.25</v>
      </c>
      <c r="K90" s="59">
        <f t="shared" si="10"/>
        <v>50952.25</v>
      </c>
      <c r="L90" s="60">
        <f t="shared" si="10"/>
        <v>50952.25</v>
      </c>
      <c r="M90" s="60">
        <f t="shared" si="10"/>
        <v>50952.25</v>
      </c>
      <c r="N90" s="59">
        <f t="shared" si="10"/>
        <v>50952.25</v>
      </c>
      <c r="O90" s="60">
        <f t="shared" si="10"/>
        <v>50952.25</v>
      </c>
      <c r="P90" s="118">
        <f t="shared" si="10"/>
        <v>495239.25</v>
      </c>
    </row>
    <row r="91" spans="1:16" ht="15.75" thickBot="1" x14ac:dyDescent="0.3">
      <c r="B91" s="61"/>
      <c r="C91" s="61"/>
      <c r="D91" s="61"/>
      <c r="E91" s="62"/>
      <c r="F91" s="5"/>
      <c r="G91" s="63"/>
      <c r="H91" s="62"/>
      <c r="I91" s="5"/>
      <c r="J91" s="63"/>
      <c r="K91" s="62"/>
      <c r="L91" s="5"/>
      <c r="M91" s="63"/>
    </row>
    <row r="92" spans="1:16" ht="15.75" x14ac:dyDescent="0.25">
      <c r="A92" s="162" t="s">
        <v>97</v>
      </c>
      <c r="B92" s="65" t="s">
        <v>98</v>
      </c>
      <c r="C92" s="66">
        <f>SUM(E92:P92)</f>
        <v>10.999600000000001</v>
      </c>
      <c r="D92" s="67" t="s">
        <v>16</v>
      </c>
      <c r="E92" s="68">
        <v>0.91659999999999997</v>
      </c>
      <c r="F92" s="69">
        <v>0.91659999999999997</v>
      </c>
      <c r="G92" s="70">
        <v>0.91669999999999996</v>
      </c>
      <c r="H92" s="68">
        <v>0.91659999999999997</v>
      </c>
      <c r="I92" s="69">
        <v>0.91659999999999997</v>
      </c>
      <c r="J92" s="70">
        <v>0.91669999999999996</v>
      </c>
      <c r="K92" s="68">
        <v>0.91659999999999997</v>
      </c>
      <c r="L92" s="69">
        <v>0.91659999999999997</v>
      </c>
      <c r="M92" s="70">
        <v>0.91669999999999996</v>
      </c>
      <c r="N92" s="69">
        <v>0.91659999999999997</v>
      </c>
      <c r="O92" s="69">
        <v>0.91659999999999997</v>
      </c>
      <c r="P92" s="70">
        <v>0.91669999999999996</v>
      </c>
    </row>
    <row r="93" spans="1:16" ht="15.75" x14ac:dyDescent="0.25">
      <c r="A93" s="139"/>
      <c r="B93" s="71" t="s">
        <v>99</v>
      </c>
      <c r="C93" s="72">
        <f>SUM(E93:P93)</f>
        <v>0</v>
      </c>
      <c r="D93" s="73" t="s">
        <v>16</v>
      </c>
      <c r="E93" s="74"/>
      <c r="F93" s="75"/>
      <c r="G93" s="76"/>
      <c r="H93" s="74"/>
      <c r="I93" s="75"/>
      <c r="J93" s="76"/>
      <c r="K93" s="74"/>
      <c r="L93" s="75"/>
      <c r="M93" s="76"/>
      <c r="N93" s="75"/>
      <c r="O93" s="75"/>
      <c r="P93" s="76"/>
    </row>
    <row r="94" spans="1:16" ht="16.5" thickBot="1" x14ac:dyDescent="0.3">
      <c r="A94" s="141"/>
      <c r="B94" s="77" t="s">
        <v>100</v>
      </c>
      <c r="C94" s="78">
        <f>SUM(E94:P94)</f>
        <v>10.999600000000001</v>
      </c>
      <c r="D94" s="79" t="s">
        <v>16</v>
      </c>
      <c r="E94" s="80">
        <f>+E92+E93</f>
        <v>0.91659999999999997</v>
      </c>
      <c r="F94" s="81">
        <f t="shared" ref="F94:P94" si="11">+F92+F93</f>
        <v>0.91659999999999997</v>
      </c>
      <c r="G94" s="82">
        <f t="shared" si="11"/>
        <v>0.91669999999999996</v>
      </c>
      <c r="H94" s="80">
        <f t="shared" si="11"/>
        <v>0.91659999999999997</v>
      </c>
      <c r="I94" s="81">
        <f t="shared" si="11"/>
        <v>0.91659999999999997</v>
      </c>
      <c r="J94" s="82">
        <f t="shared" si="11"/>
        <v>0.91669999999999996</v>
      </c>
      <c r="K94" s="80">
        <f t="shared" si="11"/>
        <v>0.91659999999999997</v>
      </c>
      <c r="L94" s="81">
        <f t="shared" si="11"/>
        <v>0.91659999999999997</v>
      </c>
      <c r="M94" s="82">
        <f t="shared" si="11"/>
        <v>0.91669999999999996</v>
      </c>
      <c r="N94" s="81">
        <f t="shared" si="11"/>
        <v>0.91659999999999997</v>
      </c>
      <c r="O94" s="81">
        <f t="shared" si="11"/>
        <v>0.91659999999999997</v>
      </c>
      <c r="P94" s="82">
        <f t="shared" si="11"/>
        <v>0.91669999999999996</v>
      </c>
    </row>
    <row r="95" spans="1:16" ht="15.75" x14ac:dyDescent="0.25">
      <c r="A95" s="156"/>
      <c r="B95" s="175"/>
      <c r="C95" s="176"/>
      <c r="D95" s="177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</row>
    <row r="96" spans="1:16" ht="15.75" x14ac:dyDescent="0.25">
      <c r="A96" s="1"/>
      <c r="B96" s="84"/>
      <c r="C96" s="85"/>
      <c r="D96" s="85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ht="15.75" x14ac:dyDescent="0.25">
      <c r="A97" s="157"/>
      <c r="B97" s="86" t="s">
        <v>101</v>
      </c>
      <c r="C97" s="85"/>
      <c r="D97" s="85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ht="15.75" x14ac:dyDescent="0.25">
      <c r="A98" s="1"/>
      <c r="B98" s="86" t="s">
        <v>102</v>
      </c>
      <c r="C98" s="85"/>
      <c r="D98" s="85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ht="15.75" x14ac:dyDescent="0.25">
      <c r="A99" s="87"/>
      <c r="B99" s="17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1:16" x14ac:dyDescent="0.25"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1:16" x14ac:dyDescent="0.25"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1:16" x14ac:dyDescent="0.25"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</sheetData>
  <sheetProtection password="EF3A" sheet="1" objects="1" scenarios="1"/>
  <mergeCells count="3">
    <mergeCell ref="B1:P1"/>
    <mergeCell ref="A2:B2"/>
    <mergeCell ref="E5:M5"/>
  </mergeCells>
  <pageMargins left="0.45" right="0.2" top="0.25" bottom="0.25" header="0.3" footer="0.3"/>
  <pageSetup scale="4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erin.cobbs</dc:creator>
  <cp:lastModifiedBy>Emily Brubaker</cp:lastModifiedBy>
  <cp:lastPrinted>2016-09-01T14:34:28Z</cp:lastPrinted>
  <dcterms:created xsi:type="dcterms:W3CDTF">2013-03-29T13:25:43Z</dcterms:created>
  <dcterms:modified xsi:type="dcterms:W3CDTF">2017-10-02T13:32:49Z</dcterms:modified>
</cp:coreProperties>
</file>